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hovarova_AA\Desktop\Кровли\2024\"/>
    </mc:Choice>
  </mc:AlternateContent>
  <xr:revisionPtr revIDLastSave="0" documentId="13_ncr:1_{3A7CC8D7-10E9-4A22-9E93-34A399E19AC9}" xr6:coauthVersionLast="47" xr6:coauthVersionMax="47" xr10:uidLastSave="{00000000-0000-0000-0000-000000000000}"/>
  <bookViews>
    <workbookView xWindow="5715" yWindow="615" windowWidth="22275" windowHeight="13515" xr2:uid="{00000000-000D-0000-FFFF-FFFF00000000}"/>
  </bookViews>
  <sheets>
    <sheet name="Последний вариант" sheetId="4" r:id="rId1"/>
    <sheet name="Прелыдущий вариант" sheetId="5" state="hidden" r:id="rId2"/>
    <sheet name="Лист1" sheetId="7" r:id="rId3"/>
  </sheets>
  <definedNames>
    <definedName name="_xlnm._FilterDatabase" localSheetId="0" hidden="1">'Последний вариант'!$C$3:$CL$481</definedName>
    <definedName name="_xlnm._FilterDatabase" localSheetId="1" hidden="1">'Прелыдущий вариант'!$A$5:$T$474</definedName>
    <definedName name="_xlnm.Print_Titles" localSheetId="0">'Последний вариант'!$3:$6</definedName>
    <definedName name="_xlnm.Print_Titles" localSheetId="1">'Прелыдущий вариант'!$1:$3</definedName>
    <definedName name="_xlnm.Print_Area" localSheetId="0">'Последний вариант'!$A$1:$JD$81</definedName>
    <definedName name="_xlnm.Print_Area" localSheetId="1">'Прелыдущий вариант'!$A$1:$T$1467</definedName>
  </definedNames>
  <calcPr calcId="191029"/>
</workbook>
</file>

<file path=xl/calcChain.xml><?xml version="1.0" encoding="utf-8"?>
<calcChain xmlns="http://schemas.openxmlformats.org/spreadsheetml/2006/main">
  <c r="GD63" i="4" l="1"/>
  <c r="FW63" i="4"/>
  <c r="CR63" i="4"/>
  <c r="M63" i="4"/>
  <c r="GD62" i="4"/>
  <c r="FW62" i="4"/>
  <c r="CR62" i="4"/>
  <c r="M62" i="4"/>
  <c r="F7" i="4"/>
  <c r="F488" i="4"/>
  <c r="D77" i="4"/>
  <c r="C77" i="4"/>
  <c r="B77" i="4"/>
  <c r="JH77" i="4"/>
  <c r="JF77" i="4"/>
  <c r="JE77" i="4"/>
  <c r="JD77" i="4"/>
  <c r="JC77" i="4"/>
  <c r="JB77" i="4"/>
  <c r="JA77" i="4"/>
  <c r="IZ77" i="4"/>
  <c r="IY77" i="4"/>
  <c r="IX77" i="4"/>
  <c r="IW77" i="4"/>
  <c r="IV77" i="4"/>
  <c r="IU77" i="4"/>
  <c r="IT77" i="4"/>
  <c r="IS77" i="4"/>
  <c r="IR77" i="4"/>
  <c r="IQ77" i="4"/>
  <c r="IP77" i="4"/>
  <c r="IO77" i="4"/>
  <c r="IN77" i="4"/>
  <c r="IM77" i="4"/>
  <c r="IL77" i="4"/>
  <c r="IK77" i="4"/>
  <c r="IJ77" i="4"/>
  <c r="II77" i="4"/>
  <c r="IH77" i="4"/>
  <c r="IG77" i="4"/>
  <c r="IF77" i="4"/>
  <c r="IE77" i="4"/>
  <c r="ID77" i="4"/>
  <c r="IC77" i="4"/>
  <c r="IB77" i="4"/>
  <c r="IA77" i="4"/>
  <c r="HZ77" i="4"/>
  <c r="HY77" i="4"/>
  <c r="HX77" i="4"/>
  <c r="HW77" i="4"/>
  <c r="HV77" i="4"/>
  <c r="HU77" i="4"/>
  <c r="HT77" i="4"/>
  <c r="HS77" i="4"/>
  <c r="HR77" i="4"/>
  <c r="HQ77" i="4"/>
  <c r="HP77" i="4"/>
  <c r="HO77" i="4"/>
  <c r="HN77" i="4"/>
  <c r="HM77" i="4"/>
  <c r="HL77" i="4"/>
  <c r="HK77" i="4"/>
  <c r="HJ77" i="4"/>
  <c r="HI77" i="4"/>
  <c r="HH77" i="4"/>
  <c r="HG77" i="4"/>
  <c r="HF77" i="4"/>
  <c r="HE77" i="4"/>
  <c r="HD77" i="4"/>
  <c r="HC77" i="4"/>
  <c r="HB77" i="4"/>
  <c r="HA77" i="4"/>
  <c r="GZ77" i="4"/>
  <c r="GY77" i="4"/>
  <c r="GX77" i="4"/>
  <c r="GW77" i="4"/>
  <c r="GV77" i="4"/>
  <c r="GU77" i="4"/>
  <c r="GT77" i="4"/>
  <c r="GS77" i="4"/>
  <c r="GR77" i="4"/>
  <c r="GQ77" i="4"/>
  <c r="GP77" i="4"/>
  <c r="GO77" i="4"/>
  <c r="GN77" i="4"/>
  <c r="GM77" i="4"/>
  <c r="GL77" i="4"/>
  <c r="GK77" i="4"/>
  <c r="GJ77" i="4"/>
  <c r="GI77" i="4"/>
  <c r="GH77" i="4"/>
  <c r="GG77" i="4"/>
  <c r="GF77" i="4"/>
  <c r="GE77" i="4"/>
  <c r="GC77" i="4"/>
  <c r="GA77" i="4"/>
  <c r="FZ77" i="4"/>
  <c r="FY77" i="4"/>
  <c r="FX77" i="4"/>
  <c r="FV77" i="4"/>
  <c r="FU77" i="4"/>
  <c r="FT77" i="4"/>
  <c r="FS77" i="4"/>
  <c r="FR77" i="4"/>
  <c r="FQ77" i="4"/>
  <c r="FP77" i="4"/>
  <c r="FO77" i="4"/>
  <c r="FN77" i="4"/>
  <c r="FM77" i="4"/>
  <c r="FL77" i="4"/>
  <c r="FK77" i="4"/>
  <c r="FJ77" i="4"/>
  <c r="FI77" i="4"/>
  <c r="FH77" i="4"/>
  <c r="FG77" i="4"/>
  <c r="FF77" i="4"/>
  <c r="FE77" i="4"/>
  <c r="FD77" i="4"/>
  <c r="FC77" i="4"/>
  <c r="FB77" i="4"/>
  <c r="FA77" i="4"/>
  <c r="EZ77" i="4"/>
  <c r="EY77" i="4"/>
  <c r="EX77" i="4"/>
  <c r="EW77" i="4"/>
  <c r="EV77" i="4"/>
  <c r="EU77" i="4"/>
  <c r="ET77" i="4"/>
  <c r="ES77" i="4"/>
  <c r="ER77" i="4"/>
  <c r="EQ77" i="4"/>
  <c r="EP77" i="4"/>
  <c r="EO77" i="4"/>
  <c r="EN77" i="4"/>
  <c r="EM77" i="4"/>
  <c r="EL77" i="4"/>
  <c r="EK77" i="4"/>
  <c r="EJ77" i="4"/>
  <c r="EI77" i="4"/>
  <c r="EH77" i="4"/>
  <c r="EG77" i="4"/>
  <c r="EF77" i="4"/>
  <c r="EE77" i="4"/>
  <c r="ED77" i="4"/>
  <c r="EC77" i="4"/>
  <c r="EB77" i="4"/>
  <c r="EA77" i="4"/>
  <c r="DZ77" i="4"/>
  <c r="DY77" i="4"/>
  <c r="DX77" i="4"/>
  <c r="DW77" i="4"/>
  <c r="DV77" i="4"/>
  <c r="DU77" i="4"/>
  <c r="DT77" i="4"/>
  <c r="DS77" i="4"/>
  <c r="DR77" i="4"/>
  <c r="DQ77" i="4"/>
  <c r="DP77" i="4"/>
  <c r="DO77" i="4"/>
  <c r="DN77" i="4"/>
  <c r="DM77" i="4"/>
  <c r="DL77" i="4"/>
  <c r="DK77" i="4"/>
  <c r="DJ77" i="4"/>
  <c r="DI77" i="4"/>
  <c r="DH77" i="4"/>
  <c r="DG77" i="4"/>
  <c r="DF77" i="4"/>
  <c r="DE77" i="4"/>
  <c r="DD77" i="4"/>
  <c r="DC77" i="4"/>
  <c r="DB77" i="4"/>
  <c r="DA77" i="4"/>
  <c r="CZ77" i="4"/>
  <c r="CY77" i="4"/>
  <c r="CX77" i="4"/>
  <c r="CW77" i="4"/>
  <c r="CV77" i="4"/>
  <c r="CU77" i="4"/>
  <c r="CT77" i="4"/>
  <c r="CS77" i="4"/>
  <c r="CQ77" i="4"/>
  <c r="CP77" i="4"/>
  <c r="CO77" i="4"/>
  <c r="CL77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L77" i="4"/>
  <c r="K77" i="4"/>
  <c r="J77" i="4"/>
  <c r="G77" i="4"/>
  <c r="GB488" i="4"/>
  <c r="GA488" i="4"/>
  <c r="FZ488" i="4"/>
  <c r="FX488" i="4"/>
  <c r="GD481" i="4"/>
  <c r="GD480" i="4"/>
  <c r="GD479" i="4"/>
  <c r="GD478" i="4"/>
  <c r="GD477" i="4"/>
  <c r="GD476" i="4"/>
  <c r="GD475" i="4"/>
  <c r="GD474" i="4"/>
  <c r="GD473" i="4"/>
  <c r="GD472" i="4"/>
  <c r="GD471" i="4"/>
  <c r="GD470" i="4"/>
  <c r="GD469" i="4"/>
  <c r="GD468" i="4"/>
  <c r="GD467" i="4"/>
  <c r="GD466" i="4"/>
  <c r="GD465" i="4"/>
  <c r="GD464" i="4"/>
  <c r="GD463" i="4"/>
  <c r="GD462" i="4"/>
  <c r="GD461" i="4"/>
  <c r="GD460" i="4"/>
  <c r="GD459" i="4"/>
  <c r="GD458" i="4"/>
  <c r="GD457" i="4"/>
  <c r="GD456" i="4"/>
  <c r="GD455" i="4"/>
  <c r="GD454" i="4"/>
  <c r="GD453" i="4"/>
  <c r="GD452" i="4"/>
  <c r="GD451" i="4"/>
  <c r="GD450" i="4"/>
  <c r="GD449" i="4"/>
  <c r="GD448" i="4"/>
  <c r="GD447" i="4"/>
  <c r="GD446" i="4"/>
  <c r="GD445" i="4"/>
  <c r="GD444" i="4"/>
  <c r="GD443" i="4"/>
  <c r="GD442" i="4"/>
  <c r="GD441" i="4"/>
  <c r="GD440" i="4"/>
  <c r="GD439" i="4"/>
  <c r="GD438" i="4"/>
  <c r="GD437" i="4"/>
  <c r="GD436" i="4"/>
  <c r="GD435" i="4"/>
  <c r="GD434" i="4"/>
  <c r="GD433" i="4"/>
  <c r="GD432" i="4"/>
  <c r="GD431" i="4"/>
  <c r="GD430" i="4"/>
  <c r="GD429" i="4"/>
  <c r="GD428" i="4"/>
  <c r="GD427" i="4"/>
  <c r="GD426" i="4"/>
  <c r="GD425" i="4"/>
  <c r="GD424" i="4"/>
  <c r="GD423" i="4"/>
  <c r="GD422" i="4"/>
  <c r="GD421" i="4"/>
  <c r="GD420" i="4"/>
  <c r="GD419" i="4"/>
  <c r="GD418" i="4"/>
  <c r="GD417" i="4"/>
  <c r="GD416" i="4"/>
  <c r="GD415" i="4"/>
  <c r="GD414" i="4"/>
  <c r="GD413" i="4"/>
  <c r="GD412" i="4"/>
  <c r="GD411" i="4"/>
  <c r="GD410" i="4"/>
  <c r="GD409" i="4"/>
  <c r="GD408" i="4"/>
  <c r="GD407" i="4"/>
  <c r="GD406" i="4"/>
  <c r="GD405" i="4"/>
  <c r="GD404" i="4"/>
  <c r="GD403" i="4"/>
  <c r="GD402" i="4"/>
  <c r="GD401" i="4"/>
  <c r="GD400" i="4"/>
  <c r="GD399" i="4"/>
  <c r="GD398" i="4"/>
  <c r="GD397" i="4"/>
  <c r="GD396" i="4"/>
  <c r="GD395" i="4"/>
  <c r="GD394" i="4"/>
  <c r="GD393" i="4"/>
  <c r="GD392" i="4"/>
  <c r="GD391" i="4"/>
  <c r="GD390" i="4"/>
  <c r="GD389" i="4"/>
  <c r="GD388" i="4"/>
  <c r="GD387" i="4"/>
  <c r="GD386" i="4"/>
  <c r="GD385" i="4"/>
  <c r="GD384" i="4"/>
  <c r="GD383" i="4"/>
  <c r="GD382" i="4"/>
  <c r="GD381" i="4"/>
  <c r="GD380" i="4"/>
  <c r="GD379" i="4"/>
  <c r="GD378" i="4"/>
  <c r="GD377" i="4"/>
  <c r="GD376" i="4"/>
  <c r="GD375" i="4"/>
  <c r="GD374" i="4"/>
  <c r="GD373" i="4"/>
  <c r="GD372" i="4"/>
  <c r="GD371" i="4"/>
  <c r="GD370" i="4"/>
  <c r="GD369" i="4"/>
  <c r="GD368" i="4"/>
  <c r="GD367" i="4"/>
  <c r="GD366" i="4"/>
  <c r="GD365" i="4"/>
  <c r="GD364" i="4"/>
  <c r="GD363" i="4"/>
  <c r="GD362" i="4"/>
  <c r="GD361" i="4"/>
  <c r="GD360" i="4"/>
  <c r="GD359" i="4"/>
  <c r="GD358" i="4"/>
  <c r="GD357" i="4"/>
  <c r="GD356" i="4"/>
  <c r="GD355" i="4"/>
  <c r="GD354" i="4"/>
  <c r="GD353" i="4"/>
  <c r="GD352" i="4"/>
  <c r="GD351" i="4"/>
  <c r="GD350" i="4"/>
  <c r="GD349" i="4"/>
  <c r="GD348" i="4"/>
  <c r="GD347" i="4"/>
  <c r="GD346" i="4"/>
  <c r="GD345" i="4"/>
  <c r="GD344" i="4"/>
  <c r="GD343" i="4"/>
  <c r="GD342" i="4"/>
  <c r="GD341" i="4"/>
  <c r="GD340" i="4"/>
  <c r="GD339" i="4"/>
  <c r="GD338" i="4"/>
  <c r="GD337" i="4"/>
  <c r="GD336" i="4"/>
  <c r="GD335" i="4"/>
  <c r="GD334" i="4"/>
  <c r="GD333" i="4"/>
  <c r="GD332" i="4"/>
  <c r="GD331" i="4"/>
  <c r="GD330" i="4"/>
  <c r="GD329" i="4"/>
  <c r="GD328" i="4"/>
  <c r="GD327" i="4"/>
  <c r="GD326" i="4"/>
  <c r="GD325" i="4"/>
  <c r="GD324" i="4"/>
  <c r="GD323" i="4"/>
  <c r="GD322" i="4"/>
  <c r="GD321" i="4"/>
  <c r="GD320" i="4"/>
  <c r="GD319" i="4"/>
  <c r="GD318" i="4"/>
  <c r="GD317" i="4"/>
  <c r="GD316" i="4"/>
  <c r="GD315" i="4"/>
  <c r="GD314" i="4"/>
  <c r="GD313" i="4"/>
  <c r="GD312" i="4"/>
  <c r="GD311" i="4"/>
  <c r="GD310" i="4"/>
  <c r="GD309" i="4"/>
  <c r="GD308" i="4"/>
  <c r="GD307" i="4"/>
  <c r="GD306" i="4"/>
  <c r="GD305" i="4"/>
  <c r="GD304" i="4"/>
  <c r="GD303" i="4"/>
  <c r="GD302" i="4"/>
  <c r="GD301" i="4"/>
  <c r="GD300" i="4"/>
  <c r="GD299" i="4"/>
  <c r="GD298" i="4"/>
  <c r="GD297" i="4"/>
  <c r="GD296" i="4"/>
  <c r="GD295" i="4"/>
  <c r="GD294" i="4"/>
  <c r="GD293" i="4"/>
  <c r="GD292" i="4"/>
  <c r="GD291" i="4"/>
  <c r="GD290" i="4"/>
  <c r="GD289" i="4"/>
  <c r="GD288" i="4"/>
  <c r="GD287" i="4"/>
  <c r="GD286" i="4"/>
  <c r="GD285" i="4"/>
  <c r="HG284" i="4"/>
  <c r="GD284" i="4"/>
  <c r="HG283" i="4"/>
  <c r="GD283" i="4"/>
  <c r="HG282" i="4"/>
  <c r="GD282" i="4"/>
  <c r="HG281" i="4"/>
  <c r="GD281" i="4"/>
  <c r="HG280" i="4"/>
  <c r="GD280" i="4"/>
  <c r="HG279" i="4"/>
  <c r="GD279" i="4"/>
  <c r="HG278" i="4"/>
  <c r="GD278" i="4"/>
  <c r="HG277" i="4"/>
  <c r="GD277" i="4"/>
  <c r="GD276" i="4"/>
  <c r="GD275" i="4"/>
  <c r="GD274" i="4"/>
  <c r="GD273" i="4"/>
  <c r="GD272" i="4"/>
  <c r="GD271" i="4"/>
  <c r="GD270" i="4"/>
  <c r="GD269" i="4"/>
  <c r="GD268" i="4"/>
  <c r="GD267" i="4"/>
  <c r="GD266" i="4"/>
  <c r="GD265" i="4"/>
  <c r="GD264" i="4"/>
  <c r="GD263" i="4"/>
  <c r="GD262" i="4"/>
  <c r="GD261" i="4"/>
  <c r="GD260" i="4"/>
  <c r="GD259" i="4"/>
  <c r="GD258" i="4"/>
  <c r="GD257" i="4"/>
  <c r="GD256" i="4"/>
  <c r="GD255" i="4"/>
  <c r="GD254" i="4"/>
  <c r="GD253" i="4"/>
  <c r="GD252" i="4"/>
  <c r="GD251" i="4"/>
  <c r="GD250" i="4"/>
  <c r="GD249" i="4"/>
  <c r="GD248" i="4"/>
  <c r="GD247" i="4"/>
  <c r="GD246" i="4"/>
  <c r="GD245" i="4"/>
  <c r="GD244" i="4"/>
  <c r="GD243" i="4"/>
  <c r="GD242" i="4"/>
  <c r="GD241" i="4"/>
  <c r="GD240" i="4"/>
  <c r="GD239" i="4"/>
  <c r="GD238" i="4"/>
  <c r="GD237" i="4"/>
  <c r="GD236" i="4"/>
  <c r="GD235" i="4"/>
  <c r="GD234" i="4"/>
  <c r="GD233" i="4"/>
  <c r="GD232" i="4"/>
  <c r="GD231" i="4"/>
  <c r="GD230" i="4"/>
  <c r="GD229" i="4"/>
  <c r="GD228" i="4"/>
  <c r="GD227" i="4"/>
  <c r="GD226" i="4"/>
  <c r="GD225" i="4"/>
  <c r="GD224" i="4"/>
  <c r="GD223" i="4"/>
  <c r="GD222" i="4"/>
  <c r="GD221" i="4"/>
  <c r="GD220" i="4"/>
  <c r="GD219" i="4"/>
  <c r="GD218" i="4"/>
  <c r="GD217" i="4"/>
  <c r="GD216" i="4"/>
  <c r="GD215" i="4"/>
  <c r="GD214" i="4"/>
  <c r="GD213" i="4"/>
  <c r="GD212" i="4"/>
  <c r="GD211" i="4"/>
  <c r="GD210" i="4"/>
  <c r="GD209" i="4"/>
  <c r="GD208" i="4"/>
  <c r="GD207" i="4"/>
  <c r="GD206" i="4"/>
  <c r="GD205" i="4"/>
  <c r="GD204" i="4"/>
  <c r="GD203" i="4"/>
  <c r="GD202" i="4"/>
  <c r="GD201" i="4"/>
  <c r="GD200" i="4"/>
  <c r="GD199" i="4"/>
  <c r="GD198" i="4"/>
  <c r="GD197" i="4"/>
  <c r="GD196" i="4"/>
  <c r="GD195" i="4"/>
  <c r="GD194" i="4"/>
  <c r="GD193" i="4"/>
  <c r="GD192" i="4"/>
  <c r="GD191" i="4"/>
  <c r="GD190" i="4"/>
  <c r="GD189" i="4"/>
  <c r="GD188" i="4"/>
  <c r="GD187" i="4"/>
  <c r="GD186" i="4"/>
  <c r="GD185" i="4"/>
  <c r="GD184" i="4"/>
  <c r="GD183" i="4"/>
  <c r="GD182" i="4"/>
  <c r="GD181" i="4"/>
  <c r="GD180" i="4"/>
  <c r="GD179" i="4"/>
  <c r="GD178" i="4"/>
  <c r="GD177" i="4"/>
  <c r="GD176" i="4"/>
  <c r="GD175" i="4"/>
  <c r="GD174" i="4"/>
  <c r="GD173" i="4"/>
  <c r="GD172" i="4"/>
  <c r="GD171" i="4"/>
  <c r="GD170" i="4"/>
  <c r="GD169" i="4"/>
  <c r="GD168" i="4"/>
  <c r="GD167" i="4"/>
  <c r="GD166" i="4"/>
  <c r="GD165" i="4"/>
  <c r="GD164" i="4"/>
  <c r="GD163" i="4"/>
  <c r="GD162" i="4"/>
  <c r="GD161" i="4"/>
  <c r="GD160" i="4"/>
  <c r="GD159" i="4"/>
  <c r="GD158" i="4"/>
  <c r="GD157" i="4"/>
  <c r="GD156" i="4"/>
  <c r="GD155" i="4"/>
  <c r="GD154" i="4"/>
  <c r="GD153" i="4"/>
  <c r="GD152" i="4"/>
  <c r="GD151" i="4"/>
  <c r="GD150" i="4"/>
  <c r="GD149" i="4"/>
  <c r="GD148" i="4"/>
  <c r="GD147" i="4"/>
  <c r="GD146" i="4"/>
  <c r="GD145" i="4"/>
  <c r="GD144" i="4"/>
  <c r="GD143" i="4"/>
  <c r="GD142" i="4"/>
  <c r="GD141" i="4"/>
  <c r="GD140" i="4"/>
  <c r="GD139" i="4"/>
  <c r="GD138" i="4"/>
  <c r="GD137" i="4"/>
  <c r="GD136" i="4"/>
  <c r="GD135" i="4"/>
  <c r="GD134" i="4"/>
  <c r="GD133" i="4"/>
  <c r="GD132" i="4"/>
  <c r="GD131" i="4"/>
  <c r="GD130" i="4"/>
  <c r="GD129" i="4"/>
  <c r="GD128" i="4"/>
  <c r="GD127" i="4"/>
  <c r="GD126" i="4"/>
  <c r="GD125" i="4"/>
  <c r="GD124" i="4"/>
  <c r="GD123" i="4"/>
  <c r="GD122" i="4"/>
  <c r="GD121" i="4"/>
  <c r="GD120" i="4"/>
  <c r="GD119" i="4"/>
  <c r="GD118" i="4"/>
  <c r="GD117" i="4"/>
  <c r="GD116" i="4"/>
  <c r="GD115" i="4"/>
  <c r="GD114" i="4"/>
  <c r="GD113" i="4"/>
  <c r="GD112" i="4"/>
  <c r="GD111" i="4"/>
  <c r="GD110" i="4"/>
  <c r="GD109" i="4"/>
  <c r="GD108" i="4"/>
  <c r="GD107" i="4"/>
  <c r="GD106" i="4"/>
  <c r="GD105" i="4"/>
  <c r="GD104" i="4"/>
  <c r="GD103" i="4"/>
  <c r="GD102" i="4"/>
  <c r="GD101" i="4"/>
  <c r="GD100" i="4"/>
  <c r="GD99" i="4"/>
  <c r="GD98" i="4"/>
  <c r="GD97" i="4"/>
  <c r="GD96" i="4"/>
  <c r="GD95" i="4"/>
  <c r="GD94" i="4"/>
  <c r="GD93" i="4"/>
  <c r="GD92" i="4"/>
  <c r="GD91" i="4"/>
  <c r="GD90" i="4"/>
  <c r="GD89" i="4"/>
  <c r="GD88" i="4"/>
  <c r="GD87" i="4"/>
  <c r="GD86" i="4"/>
  <c r="GD85" i="4"/>
  <c r="GD84" i="4"/>
  <c r="GD83" i="4"/>
  <c r="GD82" i="4"/>
  <c r="GD81" i="4"/>
  <c r="GD80" i="4"/>
  <c r="GD79" i="4"/>
  <c r="GD78" i="4"/>
  <c r="GD76" i="4"/>
  <c r="GD75" i="4"/>
  <c r="GD74" i="4"/>
  <c r="GD73" i="4"/>
  <c r="GD72" i="4"/>
  <c r="GD71" i="4"/>
  <c r="GD70" i="4"/>
  <c r="GB69" i="4"/>
  <c r="GB68" i="4"/>
  <c r="GB77" i="4" s="1"/>
  <c r="GD67" i="4"/>
  <c r="GD66" i="4"/>
  <c r="GD65" i="4"/>
  <c r="GD64" i="4"/>
  <c r="GD61" i="4"/>
  <c r="GD60" i="4"/>
  <c r="GD59" i="4"/>
  <c r="GD58" i="4"/>
  <c r="GD57" i="4"/>
  <c r="GD56" i="4"/>
  <c r="GD55" i="4"/>
  <c r="GD54" i="4"/>
  <c r="GD53" i="4"/>
  <c r="GD52" i="4"/>
  <c r="GD51" i="4"/>
  <c r="GD50" i="4"/>
  <c r="GD49" i="4"/>
  <c r="GD48" i="4"/>
  <c r="GD47" i="4"/>
  <c r="GD46" i="4"/>
  <c r="GD45" i="4"/>
  <c r="GD44" i="4"/>
  <c r="GD43" i="4"/>
  <c r="GD42" i="4"/>
  <c r="GD41" i="4"/>
  <c r="GD40" i="4"/>
  <c r="GD39" i="4"/>
  <c r="GD38" i="4"/>
  <c r="GD37" i="4"/>
  <c r="GD36" i="4"/>
  <c r="GD35" i="4"/>
  <c r="GD34" i="4"/>
  <c r="GD33" i="4"/>
  <c r="GD32" i="4"/>
  <c r="GD31" i="4"/>
  <c r="GD30" i="4"/>
  <c r="GD29" i="4"/>
  <c r="GD28" i="4"/>
  <c r="GD27" i="4"/>
  <c r="GD26" i="4"/>
  <c r="GD25" i="4"/>
  <c r="GD24" i="4"/>
  <c r="GD23" i="4"/>
  <c r="GD22" i="4"/>
  <c r="GD21" i="4"/>
  <c r="GD20" i="4"/>
  <c r="GD19" i="4"/>
  <c r="GD18" i="4"/>
  <c r="GD17" i="4"/>
  <c r="GD16" i="4"/>
  <c r="GD15" i="4"/>
  <c r="GD14" i="4"/>
  <c r="GD13" i="4"/>
  <c r="GD12" i="4"/>
  <c r="GD11" i="4"/>
  <c r="GD10" i="4"/>
  <c r="GD9" i="4"/>
  <c r="GD8" i="4"/>
  <c r="FX8" i="4"/>
  <c r="GD7" i="4"/>
  <c r="GC7" i="4"/>
  <c r="FX7" i="4"/>
  <c r="CP488" i="4"/>
  <c r="CO488" i="4"/>
  <c r="CN488" i="4"/>
  <c r="CL488" i="4"/>
  <c r="CR481" i="4"/>
  <c r="CR480" i="4"/>
  <c r="CR479" i="4"/>
  <c r="CR478" i="4"/>
  <c r="CR477" i="4"/>
  <c r="CR476" i="4"/>
  <c r="CR475" i="4"/>
  <c r="CR474" i="4"/>
  <c r="CR473" i="4"/>
  <c r="CR472" i="4"/>
  <c r="CR471" i="4"/>
  <c r="CR470" i="4"/>
  <c r="CR469" i="4"/>
  <c r="CR468" i="4"/>
  <c r="CR467" i="4"/>
  <c r="CR466" i="4"/>
  <c r="CR465" i="4"/>
  <c r="CR464" i="4"/>
  <c r="CR463" i="4"/>
  <c r="CR462" i="4"/>
  <c r="CR461" i="4"/>
  <c r="CR460" i="4"/>
  <c r="CR459" i="4"/>
  <c r="CR458" i="4"/>
  <c r="CR457" i="4"/>
  <c r="CR456" i="4"/>
  <c r="CR455" i="4"/>
  <c r="CR454" i="4"/>
  <c r="CR453" i="4"/>
  <c r="CR452" i="4"/>
  <c r="CR451" i="4"/>
  <c r="CR450" i="4"/>
  <c r="CR449" i="4"/>
  <c r="CR448" i="4"/>
  <c r="CR447" i="4"/>
  <c r="CR446" i="4"/>
  <c r="CR445" i="4"/>
  <c r="CR444" i="4"/>
  <c r="CR443" i="4"/>
  <c r="CR442" i="4"/>
  <c r="CR441" i="4"/>
  <c r="CR440" i="4"/>
  <c r="CR439" i="4"/>
  <c r="CR438" i="4"/>
  <c r="CR437" i="4"/>
  <c r="CR436" i="4"/>
  <c r="CR435" i="4"/>
  <c r="CR434" i="4"/>
  <c r="CR433" i="4"/>
  <c r="CR432" i="4"/>
  <c r="CR431" i="4"/>
  <c r="CR430" i="4"/>
  <c r="CR429" i="4"/>
  <c r="CR428" i="4"/>
  <c r="CR427" i="4"/>
  <c r="CR426" i="4"/>
  <c r="CR425" i="4"/>
  <c r="CR424" i="4"/>
  <c r="CR423" i="4"/>
  <c r="CR422" i="4"/>
  <c r="CR421" i="4"/>
  <c r="CR420" i="4"/>
  <c r="CR419" i="4"/>
  <c r="CR418" i="4"/>
  <c r="CR417" i="4"/>
  <c r="CR416" i="4"/>
  <c r="CR415" i="4"/>
  <c r="CR414" i="4"/>
  <c r="CR413" i="4"/>
  <c r="CR412" i="4"/>
  <c r="CR411" i="4"/>
  <c r="CR410" i="4"/>
  <c r="CR409" i="4"/>
  <c r="CR408" i="4"/>
  <c r="CR407" i="4"/>
  <c r="CR406" i="4"/>
  <c r="CR405" i="4"/>
  <c r="CR404" i="4"/>
  <c r="CR403" i="4"/>
  <c r="CR402" i="4"/>
  <c r="CR401" i="4"/>
  <c r="CR400" i="4"/>
  <c r="CR399" i="4"/>
  <c r="CR398" i="4"/>
  <c r="CR397" i="4"/>
  <c r="CR396" i="4"/>
  <c r="CR395" i="4"/>
  <c r="CR394" i="4"/>
  <c r="CR393" i="4"/>
  <c r="CR392" i="4"/>
  <c r="CR391" i="4"/>
  <c r="CR390" i="4"/>
  <c r="CR389" i="4"/>
  <c r="CR388" i="4"/>
  <c r="CR387" i="4"/>
  <c r="CR386" i="4"/>
  <c r="CR385" i="4"/>
  <c r="CR384" i="4"/>
  <c r="CR383" i="4"/>
  <c r="CR382" i="4"/>
  <c r="CR381" i="4"/>
  <c r="CR380" i="4"/>
  <c r="CR379" i="4"/>
  <c r="CR378" i="4"/>
  <c r="CR377" i="4"/>
  <c r="CR376" i="4"/>
  <c r="CR375" i="4"/>
  <c r="CR374" i="4"/>
  <c r="CR373" i="4"/>
  <c r="CR372" i="4"/>
  <c r="CR371" i="4"/>
  <c r="CR370" i="4"/>
  <c r="CR369" i="4"/>
  <c r="CR368" i="4"/>
  <c r="CR367" i="4"/>
  <c r="CR366" i="4"/>
  <c r="CR365" i="4"/>
  <c r="CR364" i="4"/>
  <c r="CR363" i="4"/>
  <c r="CR362" i="4"/>
  <c r="CR361" i="4"/>
  <c r="CR360" i="4"/>
  <c r="CR359" i="4"/>
  <c r="CR358" i="4"/>
  <c r="CR357" i="4"/>
  <c r="CR356" i="4"/>
  <c r="CR355" i="4"/>
  <c r="CR354" i="4"/>
  <c r="CR353" i="4"/>
  <c r="CR352" i="4"/>
  <c r="CR351" i="4"/>
  <c r="CR350" i="4"/>
  <c r="CR349" i="4"/>
  <c r="CR348" i="4"/>
  <c r="CR347" i="4"/>
  <c r="CR346" i="4"/>
  <c r="CR345" i="4"/>
  <c r="CR344" i="4"/>
  <c r="CR343" i="4"/>
  <c r="CR342" i="4"/>
  <c r="CR341" i="4"/>
  <c r="CR340" i="4"/>
  <c r="CR339" i="4"/>
  <c r="CR338" i="4"/>
  <c r="CR337" i="4"/>
  <c r="CR336" i="4"/>
  <c r="CR335" i="4"/>
  <c r="CR334" i="4"/>
  <c r="CR333" i="4"/>
  <c r="CR332" i="4"/>
  <c r="CR331" i="4"/>
  <c r="CR330" i="4"/>
  <c r="CR329" i="4"/>
  <c r="CR328" i="4"/>
  <c r="CR327" i="4"/>
  <c r="CR326" i="4"/>
  <c r="CR325" i="4"/>
  <c r="CR324" i="4"/>
  <c r="CR323" i="4"/>
  <c r="CR322" i="4"/>
  <c r="CR321" i="4"/>
  <c r="CR320" i="4"/>
  <c r="CR319" i="4"/>
  <c r="CR318" i="4"/>
  <c r="CR317" i="4"/>
  <c r="CR316" i="4"/>
  <c r="CR315" i="4"/>
  <c r="CR314" i="4"/>
  <c r="CR313" i="4"/>
  <c r="CR312" i="4"/>
  <c r="CR311" i="4"/>
  <c r="CR310" i="4"/>
  <c r="CR309" i="4"/>
  <c r="CR308" i="4"/>
  <c r="CR307" i="4"/>
  <c r="CR306" i="4"/>
  <c r="CR305" i="4"/>
  <c r="CR304" i="4"/>
  <c r="CR303" i="4"/>
  <c r="CR302" i="4"/>
  <c r="CR301" i="4"/>
  <c r="CR300" i="4"/>
  <c r="CR299" i="4"/>
  <c r="CR298" i="4"/>
  <c r="CR297" i="4"/>
  <c r="CR296" i="4"/>
  <c r="CR295" i="4"/>
  <c r="CR294" i="4"/>
  <c r="CR293" i="4"/>
  <c r="CR292" i="4"/>
  <c r="CR291" i="4"/>
  <c r="CR290" i="4"/>
  <c r="CR289" i="4"/>
  <c r="CR288" i="4"/>
  <c r="CR287" i="4"/>
  <c r="CR286" i="4"/>
  <c r="CR285" i="4"/>
  <c r="DU284" i="4"/>
  <c r="CR284" i="4"/>
  <c r="DU283" i="4"/>
  <c r="CR283" i="4"/>
  <c r="DU282" i="4"/>
  <c r="CR282" i="4"/>
  <c r="DU281" i="4"/>
  <c r="CR281" i="4"/>
  <c r="DU280" i="4"/>
  <c r="CR280" i="4"/>
  <c r="DU279" i="4"/>
  <c r="CR279" i="4"/>
  <c r="DU278" i="4"/>
  <c r="CR278" i="4"/>
  <c r="DU277" i="4"/>
  <c r="CR277" i="4"/>
  <c r="CR276" i="4"/>
  <c r="CR275" i="4"/>
  <c r="CR274" i="4"/>
  <c r="CR273" i="4"/>
  <c r="CR272" i="4"/>
  <c r="CR271" i="4"/>
  <c r="CR270" i="4"/>
  <c r="CR269" i="4"/>
  <c r="CR268" i="4"/>
  <c r="CR267" i="4"/>
  <c r="CR266" i="4"/>
  <c r="CR265" i="4"/>
  <c r="CR264" i="4"/>
  <c r="CR263" i="4"/>
  <c r="CR262" i="4"/>
  <c r="CR261" i="4"/>
  <c r="CR260" i="4"/>
  <c r="CR259" i="4"/>
  <c r="CR258" i="4"/>
  <c r="CR257" i="4"/>
  <c r="CR256" i="4"/>
  <c r="CR255" i="4"/>
  <c r="CR254" i="4"/>
  <c r="CR253" i="4"/>
  <c r="CR252" i="4"/>
  <c r="CR251" i="4"/>
  <c r="CR250" i="4"/>
  <c r="CR249" i="4"/>
  <c r="CR248" i="4"/>
  <c r="CR247" i="4"/>
  <c r="CR246" i="4"/>
  <c r="CR245" i="4"/>
  <c r="CR244" i="4"/>
  <c r="CR243" i="4"/>
  <c r="CR242" i="4"/>
  <c r="CR241" i="4"/>
  <c r="CR240" i="4"/>
  <c r="CR239" i="4"/>
  <c r="CR238" i="4"/>
  <c r="CR237" i="4"/>
  <c r="CR236" i="4"/>
  <c r="CR235" i="4"/>
  <c r="CR234" i="4"/>
  <c r="CR233" i="4"/>
  <c r="CR232" i="4"/>
  <c r="CR231" i="4"/>
  <c r="CR230" i="4"/>
  <c r="CR229" i="4"/>
  <c r="CR228" i="4"/>
  <c r="CR227" i="4"/>
  <c r="CR226" i="4"/>
  <c r="CR225" i="4"/>
  <c r="CR224" i="4"/>
  <c r="CR223" i="4"/>
  <c r="CR222" i="4"/>
  <c r="CR221" i="4"/>
  <c r="CR220" i="4"/>
  <c r="CR219" i="4"/>
  <c r="CR218" i="4"/>
  <c r="CR217" i="4"/>
  <c r="CR216" i="4"/>
  <c r="CR215" i="4"/>
  <c r="CR214" i="4"/>
  <c r="CR213" i="4"/>
  <c r="CR212" i="4"/>
  <c r="CR211" i="4"/>
  <c r="CR210" i="4"/>
  <c r="CR209" i="4"/>
  <c r="CR208" i="4"/>
  <c r="CR207" i="4"/>
  <c r="CR206" i="4"/>
  <c r="CR205" i="4"/>
  <c r="CR204" i="4"/>
  <c r="CR203" i="4"/>
  <c r="CR202" i="4"/>
  <c r="CR201" i="4"/>
  <c r="CR200" i="4"/>
  <c r="CR199" i="4"/>
  <c r="CR198" i="4"/>
  <c r="CR197" i="4"/>
  <c r="CR196" i="4"/>
  <c r="CR195" i="4"/>
  <c r="CR194" i="4"/>
  <c r="CR193" i="4"/>
  <c r="CR192" i="4"/>
  <c r="CR191" i="4"/>
  <c r="CR190" i="4"/>
  <c r="CR189" i="4"/>
  <c r="CR188" i="4"/>
  <c r="CR187" i="4"/>
  <c r="CR186" i="4"/>
  <c r="CR185" i="4"/>
  <c r="CR184" i="4"/>
  <c r="CR183" i="4"/>
  <c r="CR182" i="4"/>
  <c r="CR181" i="4"/>
  <c r="CR180" i="4"/>
  <c r="CR179" i="4"/>
  <c r="CR178" i="4"/>
  <c r="CR177" i="4"/>
  <c r="CR176" i="4"/>
  <c r="CR175" i="4"/>
  <c r="CR174" i="4"/>
  <c r="CR173" i="4"/>
  <c r="CR172" i="4"/>
  <c r="CR171" i="4"/>
  <c r="CR170" i="4"/>
  <c r="CR169" i="4"/>
  <c r="CR168" i="4"/>
  <c r="CR167" i="4"/>
  <c r="CR166" i="4"/>
  <c r="CR165" i="4"/>
  <c r="CR164" i="4"/>
  <c r="CR163" i="4"/>
  <c r="CR162" i="4"/>
  <c r="CR161" i="4"/>
  <c r="CR160" i="4"/>
  <c r="CR159" i="4"/>
  <c r="CR158" i="4"/>
  <c r="CR157" i="4"/>
  <c r="CR156" i="4"/>
  <c r="CR155" i="4"/>
  <c r="CR154" i="4"/>
  <c r="CR153" i="4"/>
  <c r="CR152" i="4"/>
  <c r="CR151" i="4"/>
  <c r="CR150" i="4"/>
  <c r="CR149" i="4"/>
  <c r="CR148" i="4"/>
  <c r="CR147" i="4"/>
  <c r="CR146" i="4"/>
  <c r="CR145" i="4"/>
  <c r="CR144" i="4"/>
  <c r="CR143" i="4"/>
  <c r="CR142" i="4"/>
  <c r="CR141" i="4"/>
  <c r="CR140" i="4"/>
  <c r="CR139" i="4"/>
  <c r="CR138" i="4"/>
  <c r="CR137" i="4"/>
  <c r="CR136" i="4"/>
  <c r="CR135" i="4"/>
  <c r="CR134" i="4"/>
  <c r="CR133" i="4"/>
  <c r="CR132" i="4"/>
  <c r="CR131" i="4"/>
  <c r="CR130" i="4"/>
  <c r="CR129" i="4"/>
  <c r="CR128" i="4"/>
  <c r="CR127" i="4"/>
  <c r="CR126" i="4"/>
  <c r="CR125" i="4"/>
  <c r="CR124" i="4"/>
  <c r="CR123" i="4"/>
  <c r="CR122" i="4"/>
  <c r="CR121" i="4"/>
  <c r="CR120" i="4"/>
  <c r="CR119" i="4"/>
  <c r="CR118" i="4"/>
  <c r="CR117" i="4"/>
  <c r="CR116" i="4"/>
  <c r="CR115" i="4"/>
  <c r="CR114" i="4"/>
  <c r="CR113" i="4"/>
  <c r="CR112" i="4"/>
  <c r="CR111" i="4"/>
  <c r="CR110" i="4"/>
  <c r="CR109" i="4"/>
  <c r="CR108" i="4"/>
  <c r="CR107" i="4"/>
  <c r="CR106" i="4"/>
  <c r="CR105" i="4"/>
  <c r="CR104" i="4"/>
  <c r="CR103" i="4"/>
  <c r="CR102" i="4"/>
  <c r="CR101" i="4"/>
  <c r="CR100" i="4"/>
  <c r="CR99" i="4"/>
  <c r="CR98" i="4"/>
  <c r="CR97" i="4"/>
  <c r="CR96" i="4"/>
  <c r="CR95" i="4"/>
  <c r="CR94" i="4"/>
  <c r="CR93" i="4"/>
  <c r="CR92" i="4"/>
  <c r="CR91" i="4"/>
  <c r="CR90" i="4"/>
  <c r="CR89" i="4"/>
  <c r="CR88" i="4"/>
  <c r="CR87" i="4"/>
  <c r="CR86" i="4"/>
  <c r="CR85" i="4"/>
  <c r="CR84" i="4"/>
  <c r="CR83" i="4"/>
  <c r="CR82" i="4"/>
  <c r="CR81" i="4"/>
  <c r="CR80" i="4"/>
  <c r="CR79" i="4"/>
  <c r="CR78" i="4"/>
  <c r="CR76" i="4"/>
  <c r="CR75" i="4"/>
  <c r="CR74" i="4"/>
  <c r="CR73" i="4"/>
  <c r="CR72" i="4"/>
  <c r="CR71" i="4"/>
  <c r="CR70" i="4"/>
  <c r="CR69" i="4"/>
  <c r="CR68" i="4"/>
  <c r="CR67" i="4"/>
  <c r="CR66" i="4"/>
  <c r="CR65" i="4"/>
  <c r="CR64" i="4"/>
  <c r="CR61" i="4"/>
  <c r="CR60" i="4"/>
  <c r="CR59" i="4"/>
  <c r="CR58" i="4"/>
  <c r="CR57" i="4"/>
  <c r="CR56" i="4"/>
  <c r="CR55" i="4"/>
  <c r="CR54" i="4"/>
  <c r="CR53" i="4"/>
  <c r="CR52" i="4"/>
  <c r="CR51" i="4"/>
  <c r="CR50" i="4"/>
  <c r="CR49" i="4"/>
  <c r="CR48" i="4"/>
  <c r="CR47" i="4"/>
  <c r="CR46" i="4"/>
  <c r="CR45" i="4"/>
  <c r="CR44" i="4"/>
  <c r="CR43" i="4"/>
  <c r="CR42" i="4"/>
  <c r="CR41" i="4"/>
  <c r="CR40" i="4"/>
  <c r="CR39" i="4"/>
  <c r="CR38" i="4"/>
  <c r="CR37" i="4"/>
  <c r="CR36" i="4"/>
  <c r="CR35" i="4"/>
  <c r="CR34" i="4"/>
  <c r="CR33" i="4"/>
  <c r="CR32" i="4"/>
  <c r="CR31" i="4"/>
  <c r="CR30" i="4"/>
  <c r="CR29" i="4"/>
  <c r="CR28" i="4"/>
  <c r="CR27" i="4"/>
  <c r="CR26" i="4"/>
  <c r="CR25" i="4"/>
  <c r="CR24" i="4"/>
  <c r="CR23" i="4"/>
  <c r="CR22" i="4"/>
  <c r="CR21" i="4"/>
  <c r="CR20" i="4"/>
  <c r="CR19" i="4"/>
  <c r="CR18" i="4"/>
  <c r="CR17" i="4"/>
  <c r="CR16" i="4"/>
  <c r="CR15" i="4"/>
  <c r="CR14" i="4"/>
  <c r="CR13" i="4"/>
  <c r="CR12" i="4"/>
  <c r="CR11" i="4"/>
  <c r="CR10" i="4"/>
  <c r="CR9" i="4"/>
  <c r="CR8" i="4"/>
  <c r="CL8" i="4"/>
  <c r="CR7" i="4"/>
  <c r="CQ7" i="4"/>
  <c r="CL7" i="4"/>
  <c r="FW10" i="4"/>
  <c r="FW11" i="4"/>
  <c r="FW12" i="4"/>
  <c r="FW13" i="4"/>
  <c r="FW14" i="4"/>
  <c r="FW15" i="4"/>
  <c r="FW16" i="4"/>
  <c r="FW17" i="4"/>
  <c r="FW18" i="4"/>
  <c r="FW19" i="4"/>
  <c r="FW20" i="4"/>
  <c r="FW21" i="4"/>
  <c r="FW22" i="4"/>
  <c r="FW23" i="4"/>
  <c r="FW24" i="4"/>
  <c r="FW25" i="4"/>
  <c r="FW26" i="4"/>
  <c r="FW27" i="4"/>
  <c r="FW28" i="4"/>
  <c r="FW30" i="4"/>
  <c r="FW31" i="4"/>
  <c r="FW32" i="4"/>
  <c r="FW34" i="4"/>
  <c r="FW35" i="4"/>
  <c r="FW36" i="4"/>
  <c r="FW37" i="4"/>
  <c r="FW38" i="4"/>
  <c r="FW39" i="4"/>
  <c r="FW40" i="4"/>
  <c r="FW41" i="4"/>
  <c r="FW42" i="4"/>
  <c r="FW43" i="4"/>
  <c r="FW44" i="4"/>
  <c r="FW45" i="4"/>
  <c r="FW46" i="4"/>
  <c r="FW47" i="4"/>
  <c r="FW48" i="4"/>
  <c r="FW49" i="4"/>
  <c r="FW50" i="4"/>
  <c r="FW51" i="4"/>
  <c r="FW52" i="4"/>
  <c r="FW53" i="4"/>
  <c r="FW54" i="4"/>
  <c r="FW56" i="4"/>
  <c r="FW57" i="4"/>
  <c r="FW58" i="4"/>
  <c r="FW59" i="4"/>
  <c r="FW60" i="4"/>
  <c r="FW61" i="4"/>
  <c r="FW64" i="4"/>
  <c r="FW65" i="4"/>
  <c r="FW66" i="4"/>
  <c r="FW67" i="4"/>
  <c r="FW68" i="4"/>
  <c r="JG68" i="4" s="1"/>
  <c r="FW69" i="4"/>
  <c r="JG69" i="4" s="1"/>
  <c r="FW70" i="4"/>
  <c r="FW71" i="4"/>
  <c r="FW72" i="4"/>
  <c r="FW73" i="4"/>
  <c r="FW74" i="4"/>
  <c r="FW75" i="4"/>
  <c r="FW76" i="4"/>
  <c r="FW78" i="4"/>
  <c r="FW79" i="4"/>
  <c r="FW80" i="4"/>
  <c r="FW81" i="4"/>
  <c r="FW82" i="4"/>
  <c r="FW83" i="4"/>
  <c r="FW84" i="4"/>
  <c r="FW85" i="4"/>
  <c r="FW86" i="4"/>
  <c r="FW87" i="4"/>
  <c r="FW88" i="4"/>
  <c r="FW89" i="4"/>
  <c r="FW90" i="4"/>
  <c r="FW91" i="4"/>
  <c r="FW92" i="4"/>
  <c r="FW93" i="4"/>
  <c r="FW94" i="4"/>
  <c r="FW95" i="4"/>
  <c r="FW96" i="4"/>
  <c r="FW97" i="4"/>
  <c r="FW98" i="4"/>
  <c r="FW99" i="4"/>
  <c r="FW100" i="4"/>
  <c r="FW101" i="4"/>
  <c r="FW102" i="4"/>
  <c r="FW103" i="4"/>
  <c r="FW104" i="4"/>
  <c r="FW105" i="4"/>
  <c r="FW106" i="4"/>
  <c r="FW107" i="4"/>
  <c r="FW108" i="4"/>
  <c r="FW109" i="4"/>
  <c r="FW110" i="4"/>
  <c r="FW111" i="4"/>
  <c r="FW112" i="4"/>
  <c r="FW113" i="4"/>
  <c r="FW114" i="4"/>
  <c r="FW115" i="4"/>
  <c r="FW116" i="4"/>
  <c r="FW117" i="4"/>
  <c r="FW118" i="4"/>
  <c r="FW119" i="4"/>
  <c r="FW120" i="4"/>
  <c r="FW121" i="4"/>
  <c r="FW122" i="4"/>
  <c r="FW123" i="4"/>
  <c r="FW124" i="4"/>
  <c r="FW125" i="4"/>
  <c r="FW126" i="4"/>
  <c r="FW127" i="4"/>
  <c r="FW128" i="4"/>
  <c r="FW129" i="4"/>
  <c r="FW130" i="4"/>
  <c r="FW131" i="4"/>
  <c r="FW132" i="4"/>
  <c r="FW133" i="4"/>
  <c r="FW134" i="4"/>
  <c r="FW135" i="4"/>
  <c r="FW136" i="4"/>
  <c r="FW137" i="4"/>
  <c r="FW138" i="4"/>
  <c r="FW139" i="4"/>
  <c r="FW140" i="4"/>
  <c r="FW141" i="4"/>
  <c r="FW142" i="4"/>
  <c r="FW143" i="4"/>
  <c r="FW144" i="4"/>
  <c r="FW145" i="4"/>
  <c r="FW146" i="4"/>
  <c r="FW147" i="4"/>
  <c r="FW148" i="4"/>
  <c r="FW149" i="4"/>
  <c r="FW150" i="4"/>
  <c r="FW151" i="4"/>
  <c r="FW152" i="4"/>
  <c r="FW153" i="4"/>
  <c r="FW154" i="4"/>
  <c r="FW155" i="4"/>
  <c r="FW156" i="4"/>
  <c r="FW157" i="4"/>
  <c r="FW158" i="4"/>
  <c r="FW159" i="4"/>
  <c r="FW160" i="4"/>
  <c r="FW161" i="4"/>
  <c r="FW162" i="4"/>
  <c r="FW163" i="4"/>
  <c r="FW164" i="4"/>
  <c r="FW165" i="4"/>
  <c r="FW166" i="4"/>
  <c r="FW167" i="4"/>
  <c r="FW168" i="4"/>
  <c r="FW169" i="4"/>
  <c r="FW170" i="4"/>
  <c r="FW171" i="4"/>
  <c r="FW172" i="4"/>
  <c r="FW173" i="4"/>
  <c r="FW174" i="4"/>
  <c r="FW175" i="4"/>
  <c r="FW176" i="4"/>
  <c r="FW177" i="4"/>
  <c r="FW178" i="4"/>
  <c r="FW179" i="4"/>
  <c r="FW180" i="4"/>
  <c r="FW181" i="4"/>
  <c r="FW182" i="4"/>
  <c r="FW183" i="4"/>
  <c r="FW184" i="4"/>
  <c r="FW185" i="4"/>
  <c r="FW186" i="4"/>
  <c r="FW187" i="4"/>
  <c r="FW188" i="4"/>
  <c r="FW189" i="4"/>
  <c r="FW190" i="4"/>
  <c r="FW191" i="4"/>
  <c r="FW192" i="4"/>
  <c r="FW193" i="4"/>
  <c r="FW194" i="4"/>
  <c r="FW195" i="4"/>
  <c r="FW196" i="4"/>
  <c r="FW197" i="4"/>
  <c r="FW198" i="4"/>
  <c r="FW199" i="4"/>
  <c r="FW200" i="4"/>
  <c r="FW201" i="4"/>
  <c r="FW202" i="4"/>
  <c r="FW203" i="4"/>
  <c r="FW204" i="4"/>
  <c r="FW205" i="4"/>
  <c r="FW206" i="4"/>
  <c r="FW207" i="4"/>
  <c r="FW208" i="4"/>
  <c r="FW209" i="4"/>
  <c r="FW210" i="4"/>
  <c r="FW211" i="4"/>
  <c r="FW212" i="4"/>
  <c r="FW213" i="4"/>
  <c r="FW214" i="4"/>
  <c r="FW215" i="4"/>
  <c r="FW216" i="4"/>
  <c r="FW217" i="4"/>
  <c r="FW218" i="4"/>
  <c r="FW219" i="4"/>
  <c r="FW220" i="4"/>
  <c r="FW221" i="4"/>
  <c r="FW222" i="4"/>
  <c r="FW223" i="4"/>
  <c r="FW224" i="4"/>
  <c r="FW225" i="4"/>
  <c r="FW226" i="4"/>
  <c r="FW227" i="4"/>
  <c r="FW228" i="4"/>
  <c r="FW229" i="4"/>
  <c r="FW230" i="4"/>
  <c r="FW231" i="4"/>
  <c r="FW232" i="4"/>
  <c r="FW233" i="4"/>
  <c r="FW234" i="4"/>
  <c r="JG77" i="4" l="1"/>
  <c r="CR77" i="4"/>
  <c r="GD77" i="4"/>
  <c r="FW9" i="4"/>
  <c r="S1462" i="5"/>
  <c r="R1462" i="5"/>
  <c r="Q1462" i="5"/>
  <c r="P1462" i="5"/>
  <c r="O1462" i="5"/>
  <c r="O1463" i="5" s="1"/>
  <c r="N1462" i="5"/>
  <c r="M1462" i="5"/>
  <c r="K1462" i="5"/>
  <c r="I1462" i="5"/>
  <c r="G1462" i="5"/>
  <c r="F1462" i="5"/>
  <c r="E1462" i="5"/>
  <c r="D1462" i="5"/>
  <c r="C1462" i="5"/>
  <c r="B1462" i="5"/>
  <c r="T1461" i="5"/>
  <c r="L1461" i="5"/>
  <c r="H1461" i="5"/>
  <c r="T1460" i="5"/>
  <c r="L1460" i="5"/>
  <c r="H1460" i="5"/>
  <c r="T1459" i="5"/>
  <c r="L1459" i="5"/>
  <c r="H1459" i="5"/>
  <c r="T1458" i="5"/>
  <c r="L1458" i="5"/>
  <c r="J1458" i="5"/>
  <c r="H1458" i="5"/>
  <c r="T1457" i="5"/>
  <c r="L1457" i="5"/>
  <c r="H1457" i="5"/>
  <c r="T1456" i="5"/>
  <c r="L1456" i="5"/>
  <c r="H1456" i="5"/>
  <c r="T1455" i="5"/>
  <c r="L1455" i="5"/>
  <c r="H1455" i="5"/>
  <c r="T1454" i="5"/>
  <c r="L1454" i="5"/>
  <c r="J1454" i="5"/>
  <c r="H1454" i="5"/>
  <c r="T1453" i="5"/>
  <c r="L1453" i="5"/>
  <c r="H1453" i="5"/>
  <c r="T1452" i="5"/>
  <c r="L1452" i="5"/>
  <c r="H1452" i="5"/>
  <c r="T1450" i="5"/>
  <c r="L1450" i="5"/>
  <c r="H1450" i="5"/>
  <c r="T1449" i="5"/>
  <c r="L1449" i="5"/>
  <c r="H1449" i="5"/>
  <c r="T1448" i="5"/>
  <c r="L1448" i="5"/>
  <c r="H1448" i="5"/>
  <c r="T1447" i="5"/>
  <c r="L1447" i="5"/>
  <c r="H1447" i="5"/>
  <c r="T1446" i="5"/>
  <c r="L1446" i="5"/>
  <c r="H1446" i="5"/>
  <c r="T1445" i="5"/>
  <c r="L1445" i="5"/>
  <c r="H1445" i="5"/>
  <c r="T1444" i="5"/>
  <c r="L1444" i="5"/>
  <c r="H1444" i="5"/>
  <c r="T1443" i="5"/>
  <c r="L1443" i="5"/>
  <c r="H1443" i="5"/>
  <c r="T1442" i="5"/>
  <c r="L1442" i="5"/>
  <c r="H1442" i="5"/>
  <c r="T1441" i="5"/>
  <c r="L1441" i="5"/>
  <c r="H1441" i="5"/>
  <c r="T1440" i="5"/>
  <c r="T1439" i="5"/>
  <c r="T1438" i="5"/>
  <c r="T1436" i="5"/>
  <c r="T1435" i="5"/>
  <c r="T1434" i="5"/>
  <c r="T1433" i="5"/>
  <c r="L1433" i="5"/>
  <c r="H1433" i="5"/>
  <c r="S1429" i="5"/>
  <c r="S1430" i="5" s="1"/>
  <c r="R1429" i="5"/>
  <c r="Q1429" i="5"/>
  <c r="P1429" i="5"/>
  <c r="O1429" i="5"/>
  <c r="N1429" i="5"/>
  <c r="M1429" i="5"/>
  <c r="K1429" i="5"/>
  <c r="K1430" i="5" s="1"/>
  <c r="J1429" i="5"/>
  <c r="I1429" i="5"/>
  <c r="G1429" i="5"/>
  <c r="F1429" i="5"/>
  <c r="E1429" i="5"/>
  <c r="D1429" i="5"/>
  <c r="C1429" i="5"/>
  <c r="B1429" i="5"/>
  <c r="T1428" i="5"/>
  <c r="L1428" i="5"/>
  <c r="H1428" i="5"/>
  <c r="T1427" i="5"/>
  <c r="L1427" i="5"/>
  <c r="H1427" i="5"/>
  <c r="T1426" i="5"/>
  <c r="L1426" i="5"/>
  <c r="H1426" i="5"/>
  <c r="H1425" i="5"/>
  <c r="L1421" i="5"/>
  <c r="H1421" i="5"/>
  <c r="L1420" i="5"/>
  <c r="T1418" i="5"/>
  <c r="T1417" i="5"/>
  <c r="T1416" i="5"/>
  <c r="H1416" i="5"/>
  <c r="L1415" i="5"/>
  <c r="T1414" i="5"/>
  <c r="L1414" i="5"/>
  <c r="H1414" i="5"/>
  <c r="T1413" i="5"/>
  <c r="L1413" i="5"/>
  <c r="H1413" i="5"/>
  <c r="T1412" i="5"/>
  <c r="L1412" i="5"/>
  <c r="H1412" i="5"/>
  <c r="T1411" i="5"/>
  <c r="L1411" i="5"/>
  <c r="H1411" i="5"/>
  <c r="T1410" i="5"/>
  <c r="L1410" i="5"/>
  <c r="H1410" i="5"/>
  <c r="T1409" i="5"/>
  <c r="L1409" i="5"/>
  <c r="H1409" i="5"/>
  <c r="T1408" i="5"/>
  <c r="L1408" i="5"/>
  <c r="H1408" i="5"/>
  <c r="T1407" i="5"/>
  <c r="L1407" i="5"/>
  <c r="H1407" i="5"/>
  <c r="T1406" i="5"/>
  <c r="L1406" i="5"/>
  <c r="H1406" i="5"/>
  <c r="S1402" i="5"/>
  <c r="R1402" i="5"/>
  <c r="Q1402" i="5"/>
  <c r="P1402" i="5"/>
  <c r="O1402" i="5"/>
  <c r="N1402" i="5"/>
  <c r="M1402" i="5"/>
  <c r="K1402" i="5"/>
  <c r="J1402" i="5"/>
  <c r="I1402" i="5"/>
  <c r="G1402" i="5"/>
  <c r="F1402" i="5"/>
  <c r="E1402" i="5"/>
  <c r="D1402" i="5"/>
  <c r="C1402" i="5"/>
  <c r="B1402" i="5"/>
  <c r="T1401" i="5"/>
  <c r="L1401" i="5"/>
  <c r="H1401" i="5"/>
  <c r="T1400" i="5"/>
  <c r="L1400" i="5"/>
  <c r="H1400" i="5"/>
  <c r="T1399" i="5"/>
  <c r="L1399" i="5"/>
  <c r="H1399" i="5"/>
  <c r="T1398" i="5"/>
  <c r="L1398" i="5"/>
  <c r="H1398" i="5"/>
  <c r="T1397" i="5"/>
  <c r="L1397" i="5"/>
  <c r="H1397" i="5"/>
  <c r="T1396" i="5"/>
  <c r="L1396" i="5"/>
  <c r="H1396" i="5"/>
  <c r="T1395" i="5"/>
  <c r="L1395" i="5"/>
  <c r="H1395" i="5"/>
  <c r="T1394" i="5"/>
  <c r="L1394" i="5"/>
  <c r="H1394" i="5"/>
  <c r="T1393" i="5"/>
  <c r="L1393" i="5"/>
  <c r="H1393" i="5"/>
  <c r="T1392" i="5"/>
  <c r="L1392" i="5"/>
  <c r="H1392" i="5"/>
  <c r="T1391" i="5"/>
  <c r="L1391" i="5"/>
  <c r="H1391" i="5"/>
  <c r="T1390" i="5"/>
  <c r="L1390" i="5"/>
  <c r="H1390" i="5"/>
  <c r="T1389" i="5"/>
  <c r="L1389" i="5"/>
  <c r="H1389" i="5"/>
  <c r="T1388" i="5"/>
  <c r="L1388" i="5"/>
  <c r="H1388" i="5"/>
  <c r="T1387" i="5"/>
  <c r="L1387" i="5"/>
  <c r="H1387" i="5"/>
  <c r="T1386" i="5"/>
  <c r="L1386" i="5"/>
  <c r="H1386" i="5"/>
  <c r="T1385" i="5"/>
  <c r="L1385" i="5"/>
  <c r="H1385" i="5"/>
  <c r="T1384" i="5"/>
  <c r="L1384" i="5"/>
  <c r="H1384" i="5"/>
  <c r="T1383" i="5"/>
  <c r="L1383" i="5"/>
  <c r="H1383" i="5"/>
  <c r="L1382" i="5"/>
  <c r="H1382" i="5"/>
  <c r="T1380" i="5"/>
  <c r="L1380" i="5"/>
  <c r="H1380" i="5"/>
  <c r="L1379" i="5"/>
  <c r="H1379" i="5"/>
  <c r="T1378" i="5"/>
  <c r="L1378" i="5"/>
  <c r="H1378" i="5"/>
  <c r="T1377" i="5"/>
  <c r="L1377" i="5"/>
  <c r="H1377" i="5"/>
  <c r="T1376" i="5"/>
  <c r="L1376" i="5"/>
  <c r="H1376" i="5"/>
  <c r="T1375" i="5"/>
  <c r="L1375" i="5"/>
  <c r="H1375" i="5"/>
  <c r="T1374" i="5"/>
  <c r="L1374" i="5"/>
  <c r="H1374" i="5"/>
  <c r="T1373" i="5"/>
  <c r="L1373" i="5"/>
  <c r="H1373" i="5"/>
  <c r="T1372" i="5"/>
  <c r="L1372" i="5"/>
  <c r="H1372" i="5"/>
  <c r="S1368" i="5"/>
  <c r="R1368" i="5"/>
  <c r="Q1368" i="5"/>
  <c r="P1368" i="5"/>
  <c r="O1368" i="5"/>
  <c r="N1368" i="5"/>
  <c r="M1368" i="5"/>
  <c r="K1368" i="5"/>
  <c r="J1368" i="5"/>
  <c r="I1368" i="5"/>
  <c r="G1368" i="5"/>
  <c r="F1368" i="5"/>
  <c r="E1368" i="5"/>
  <c r="D1368" i="5"/>
  <c r="C1368" i="5"/>
  <c r="B1368" i="5"/>
  <c r="T1367" i="5"/>
  <c r="L1367" i="5"/>
  <c r="H1367" i="5"/>
  <c r="T1366" i="5"/>
  <c r="L1366" i="5"/>
  <c r="H1366" i="5"/>
  <c r="T1365" i="5"/>
  <c r="L1365" i="5"/>
  <c r="H1365" i="5"/>
  <c r="T1363" i="5"/>
  <c r="L1363" i="5"/>
  <c r="H1363" i="5"/>
  <c r="T1362" i="5"/>
  <c r="L1362" i="5"/>
  <c r="H1362" i="5"/>
  <c r="T1361" i="5"/>
  <c r="L1361" i="5"/>
  <c r="H1361" i="5"/>
  <c r="T1360" i="5"/>
  <c r="L1360" i="5"/>
  <c r="H1360" i="5"/>
  <c r="T1359" i="5"/>
  <c r="L1359" i="5"/>
  <c r="H1359" i="5"/>
  <c r="T1358" i="5"/>
  <c r="L1358" i="5"/>
  <c r="H1358" i="5"/>
  <c r="T1357" i="5"/>
  <c r="L1357" i="5"/>
  <c r="H1357" i="5"/>
  <c r="T1356" i="5"/>
  <c r="L1356" i="5"/>
  <c r="H1356" i="5"/>
  <c r="T1355" i="5"/>
  <c r="L1355" i="5"/>
  <c r="H1355" i="5"/>
  <c r="T1354" i="5"/>
  <c r="L1354" i="5"/>
  <c r="H1354" i="5"/>
  <c r="T1353" i="5"/>
  <c r="L1353" i="5"/>
  <c r="H1353" i="5"/>
  <c r="T1352" i="5"/>
  <c r="L1352" i="5"/>
  <c r="H1352" i="5"/>
  <c r="T1351" i="5"/>
  <c r="L1351" i="5"/>
  <c r="H1351" i="5"/>
  <c r="T1350" i="5"/>
  <c r="L1350" i="5"/>
  <c r="H1350" i="5"/>
  <c r="S1346" i="5"/>
  <c r="S1347" i="5" s="1"/>
  <c r="R1346" i="5"/>
  <c r="Q1346" i="5"/>
  <c r="P1346" i="5"/>
  <c r="O1346" i="5"/>
  <c r="N1346" i="5"/>
  <c r="M1346" i="5"/>
  <c r="K1346" i="5"/>
  <c r="I1346" i="5"/>
  <c r="G1346" i="5"/>
  <c r="F1346" i="5"/>
  <c r="E1346" i="5"/>
  <c r="D1346" i="5"/>
  <c r="C1346" i="5"/>
  <c r="B1346" i="5"/>
  <c r="T1345" i="5"/>
  <c r="L1345" i="5"/>
  <c r="J1345" i="5"/>
  <c r="J1346" i="5" s="1"/>
  <c r="H1345" i="5"/>
  <c r="T1344" i="5"/>
  <c r="L1344" i="5"/>
  <c r="H1344" i="5"/>
  <c r="T1343" i="5"/>
  <c r="L1343" i="5"/>
  <c r="H1343" i="5"/>
  <c r="T1342" i="5"/>
  <c r="L1342" i="5"/>
  <c r="H1342" i="5"/>
  <c r="T1341" i="5"/>
  <c r="L1341" i="5"/>
  <c r="H1341" i="5"/>
  <c r="T1340" i="5"/>
  <c r="L1340" i="5"/>
  <c r="H1340" i="5"/>
  <c r="T1339" i="5"/>
  <c r="L1339" i="5"/>
  <c r="H1339" i="5"/>
  <c r="T1338" i="5"/>
  <c r="L1338" i="5"/>
  <c r="H1338" i="5"/>
  <c r="T1337" i="5"/>
  <c r="L1337" i="5"/>
  <c r="H1337" i="5"/>
  <c r="H1336" i="5"/>
  <c r="T1335" i="5"/>
  <c r="L1335" i="5"/>
  <c r="H1335" i="5"/>
  <c r="L1334" i="5"/>
  <c r="H1334" i="5"/>
  <c r="T1333" i="5"/>
  <c r="L1333" i="5"/>
  <c r="H1333" i="5"/>
  <c r="L1332" i="5"/>
  <c r="H1332" i="5"/>
  <c r="T1331" i="5"/>
  <c r="L1331" i="5"/>
  <c r="H1331" i="5"/>
  <c r="L1330" i="5"/>
  <c r="H1330" i="5"/>
  <c r="L1329" i="5"/>
  <c r="H1329" i="5"/>
  <c r="T1328" i="5"/>
  <c r="L1328" i="5"/>
  <c r="H1328" i="5"/>
  <c r="T1326" i="5"/>
  <c r="T1325" i="5"/>
  <c r="L1325" i="5"/>
  <c r="H1325" i="5"/>
  <c r="T1324" i="5"/>
  <c r="L1324" i="5"/>
  <c r="H1324" i="5"/>
  <c r="T1323" i="5"/>
  <c r="L1323" i="5"/>
  <c r="H1323" i="5"/>
  <c r="T1322" i="5"/>
  <c r="L1322" i="5"/>
  <c r="H1322" i="5"/>
  <c r="T1321" i="5"/>
  <c r="L1321" i="5"/>
  <c r="H1321" i="5"/>
  <c r="T1320" i="5"/>
  <c r="L1320" i="5"/>
  <c r="H1320" i="5"/>
  <c r="T1319" i="5"/>
  <c r="L1319" i="5"/>
  <c r="H1319" i="5"/>
  <c r="T1318" i="5"/>
  <c r="L1318" i="5"/>
  <c r="H1318" i="5"/>
  <c r="T1317" i="5"/>
  <c r="L1317" i="5"/>
  <c r="H1317" i="5"/>
  <c r="T1316" i="5"/>
  <c r="L1316" i="5"/>
  <c r="H1316" i="5"/>
  <c r="T1315" i="5"/>
  <c r="L1315" i="5"/>
  <c r="H1315" i="5"/>
  <c r="T1314" i="5"/>
  <c r="L1314" i="5"/>
  <c r="H1314" i="5"/>
  <c r="T1313" i="5"/>
  <c r="L1313" i="5"/>
  <c r="H1313" i="5"/>
  <c r="T1312" i="5"/>
  <c r="L1312" i="5"/>
  <c r="H1312" i="5"/>
  <c r="T1311" i="5"/>
  <c r="L1311" i="5"/>
  <c r="H1311" i="5"/>
  <c r="T1310" i="5"/>
  <c r="L1310" i="5"/>
  <c r="H1310" i="5"/>
  <c r="T1309" i="5"/>
  <c r="L1309" i="5"/>
  <c r="H1309" i="5"/>
  <c r="T1308" i="5"/>
  <c r="L1308" i="5"/>
  <c r="H1308" i="5"/>
  <c r="S1304" i="5"/>
  <c r="R1304" i="5"/>
  <c r="Q1304" i="5"/>
  <c r="P1304" i="5"/>
  <c r="O1304" i="5"/>
  <c r="N1304" i="5"/>
  <c r="M1304" i="5"/>
  <c r="K1304" i="5"/>
  <c r="J1304" i="5"/>
  <c r="I1304" i="5"/>
  <c r="G1304" i="5"/>
  <c r="F1304" i="5"/>
  <c r="E1304" i="5"/>
  <c r="D1304" i="5"/>
  <c r="C1304" i="5"/>
  <c r="B1304" i="5"/>
  <c r="T1303" i="5"/>
  <c r="L1303" i="5"/>
  <c r="H1303" i="5"/>
  <c r="T1302" i="5"/>
  <c r="T1301" i="5"/>
  <c r="L1301" i="5"/>
  <c r="H1301" i="5"/>
  <c r="T1300" i="5"/>
  <c r="T1299" i="5"/>
  <c r="L1299" i="5"/>
  <c r="H1299" i="5"/>
  <c r="T1298" i="5"/>
  <c r="T1297" i="5"/>
  <c r="T1296" i="5"/>
  <c r="L1296" i="5"/>
  <c r="H1296" i="5"/>
  <c r="T1295" i="5"/>
  <c r="T1294" i="5"/>
  <c r="L1294" i="5"/>
  <c r="H1294" i="5"/>
  <c r="T1293" i="5"/>
  <c r="L1293" i="5"/>
  <c r="H1293" i="5"/>
  <c r="T1292" i="5"/>
  <c r="L1292" i="5"/>
  <c r="H1292" i="5"/>
  <c r="T1291" i="5"/>
  <c r="L1291" i="5"/>
  <c r="H1291" i="5"/>
  <c r="T1290" i="5"/>
  <c r="L1290" i="5"/>
  <c r="H1290" i="5"/>
  <c r="T1289" i="5"/>
  <c r="L1289" i="5"/>
  <c r="H1289" i="5"/>
  <c r="T1288" i="5"/>
  <c r="L1288" i="5"/>
  <c r="H1288" i="5"/>
  <c r="T1287" i="5"/>
  <c r="L1287" i="5"/>
  <c r="H1287" i="5"/>
  <c r="T1286" i="5"/>
  <c r="L1286" i="5"/>
  <c r="H1286" i="5"/>
  <c r="T1285" i="5"/>
  <c r="T1284" i="5"/>
  <c r="T1283" i="5"/>
  <c r="T1282" i="5"/>
  <c r="T1281" i="5"/>
  <c r="T1280" i="5"/>
  <c r="T1279" i="5"/>
  <c r="L1279" i="5"/>
  <c r="H1279" i="5"/>
  <c r="T1278" i="5"/>
  <c r="T1277" i="5"/>
  <c r="L1277" i="5"/>
  <c r="H1277" i="5"/>
  <c r="T1276" i="5"/>
  <c r="T1275" i="5"/>
  <c r="L1275" i="5"/>
  <c r="H1275" i="5"/>
  <c r="T1274" i="5"/>
  <c r="L1274" i="5"/>
  <c r="H1274" i="5"/>
  <c r="T1273" i="5"/>
  <c r="L1273" i="5"/>
  <c r="H1273" i="5"/>
  <c r="T1272" i="5"/>
  <c r="L1272" i="5"/>
  <c r="H1272" i="5"/>
  <c r="T1271" i="5"/>
  <c r="L1271" i="5"/>
  <c r="H1271" i="5"/>
  <c r="T1270" i="5"/>
  <c r="L1270" i="5"/>
  <c r="H1270" i="5"/>
  <c r="T1269" i="5"/>
  <c r="L1269" i="5"/>
  <c r="H1269" i="5"/>
  <c r="T1268" i="5"/>
  <c r="L1268" i="5"/>
  <c r="H1268" i="5"/>
  <c r="T1267" i="5"/>
  <c r="L1267" i="5"/>
  <c r="H1267" i="5"/>
  <c r="T1266" i="5"/>
  <c r="L1266" i="5"/>
  <c r="H1266" i="5"/>
  <c r="T1265" i="5"/>
  <c r="L1265" i="5"/>
  <c r="H1265" i="5"/>
  <c r="T1264" i="5"/>
  <c r="L1264" i="5"/>
  <c r="H1264" i="5"/>
  <c r="T1263" i="5"/>
  <c r="L1263" i="5"/>
  <c r="H1263" i="5"/>
  <c r="T1262" i="5"/>
  <c r="L1262" i="5"/>
  <c r="H1262" i="5"/>
  <c r="T1260" i="5"/>
  <c r="L1260" i="5"/>
  <c r="H1260" i="5"/>
  <c r="T1259" i="5"/>
  <c r="L1259" i="5"/>
  <c r="H1259" i="5"/>
  <c r="T1258" i="5"/>
  <c r="L1258" i="5"/>
  <c r="H1258" i="5"/>
  <c r="T1257" i="5"/>
  <c r="L1257" i="5"/>
  <c r="H1257" i="5"/>
  <c r="T1256" i="5"/>
  <c r="L1256" i="5"/>
  <c r="H1256" i="5"/>
  <c r="T1255" i="5"/>
  <c r="L1255" i="5"/>
  <c r="H1255" i="5"/>
  <c r="T1254" i="5"/>
  <c r="L1254" i="5"/>
  <c r="H1254" i="5"/>
  <c r="T1253" i="5"/>
  <c r="L1253" i="5"/>
  <c r="H1253" i="5"/>
  <c r="T1252" i="5"/>
  <c r="T1251" i="5"/>
  <c r="T1250" i="5"/>
  <c r="T1249" i="5"/>
  <c r="T1248" i="5"/>
  <c r="L1248" i="5"/>
  <c r="H1248" i="5"/>
  <c r="T1247" i="5"/>
  <c r="L1247" i="5"/>
  <c r="H1247" i="5"/>
  <c r="T1246" i="5"/>
  <c r="T1245" i="5"/>
  <c r="T1244" i="5"/>
  <c r="T1243" i="5"/>
  <c r="L1243" i="5"/>
  <c r="H1243" i="5"/>
  <c r="T1242" i="5"/>
  <c r="T1241" i="5"/>
  <c r="T1240" i="5"/>
  <c r="L1240" i="5"/>
  <c r="H1240" i="5"/>
  <c r="T1239" i="5"/>
  <c r="L1239" i="5"/>
  <c r="H1239" i="5"/>
  <c r="T1238" i="5"/>
  <c r="L1238" i="5"/>
  <c r="H1238" i="5"/>
  <c r="T1237" i="5"/>
  <c r="L1237" i="5"/>
  <c r="H1237" i="5"/>
  <c r="T1236" i="5"/>
  <c r="T1235" i="5"/>
  <c r="T1234" i="5"/>
  <c r="T1233" i="5"/>
  <c r="T1232" i="5"/>
  <c r="T1231" i="5"/>
  <c r="T1230" i="5"/>
  <c r="T1229" i="5"/>
  <c r="T1228" i="5"/>
  <c r="L1228" i="5"/>
  <c r="H1228" i="5"/>
  <c r="T1227" i="5"/>
  <c r="L1227" i="5"/>
  <c r="H1227" i="5"/>
  <c r="T1226" i="5"/>
  <c r="L1226" i="5"/>
  <c r="H1226" i="5"/>
  <c r="T1225" i="5"/>
  <c r="L1225" i="5"/>
  <c r="H1225" i="5"/>
  <c r="T1224" i="5"/>
  <c r="L1224" i="5"/>
  <c r="H1224" i="5"/>
  <c r="T1223" i="5"/>
  <c r="L1223" i="5"/>
  <c r="H1223" i="5"/>
  <c r="T1222" i="5"/>
  <c r="T1221" i="5"/>
  <c r="T1220" i="5"/>
  <c r="T1219" i="5"/>
  <c r="T1218" i="5"/>
  <c r="T1217" i="5"/>
  <c r="L1217" i="5"/>
  <c r="H1217" i="5"/>
  <c r="T1216" i="5"/>
  <c r="T1215" i="5"/>
  <c r="T1214" i="5"/>
  <c r="T1213" i="5"/>
  <c r="L1212" i="5"/>
  <c r="H1212" i="5"/>
  <c r="T1211" i="5"/>
  <c r="L1211" i="5"/>
  <c r="H1211" i="5"/>
  <c r="T1210" i="5"/>
  <c r="L1210" i="5"/>
  <c r="H1210" i="5"/>
  <c r="T1209" i="5"/>
  <c r="L1209" i="5"/>
  <c r="H1209" i="5"/>
  <c r="AE1205" i="5"/>
  <c r="AD1205" i="5"/>
  <c r="S1205" i="5"/>
  <c r="R1205" i="5"/>
  <c r="Q1205" i="5"/>
  <c r="P1205" i="5"/>
  <c r="O1205" i="5"/>
  <c r="N1205" i="5"/>
  <c r="M1205" i="5"/>
  <c r="K1205" i="5"/>
  <c r="I1205" i="5"/>
  <c r="G1205" i="5"/>
  <c r="F1205" i="5"/>
  <c r="D1205" i="5"/>
  <c r="B1205" i="5"/>
  <c r="C1204" i="5"/>
  <c r="T1203" i="5"/>
  <c r="L1203" i="5"/>
  <c r="J1203" i="5"/>
  <c r="J1205" i="5" s="1"/>
  <c r="H1203" i="5"/>
  <c r="T1202" i="5"/>
  <c r="L1202" i="5"/>
  <c r="H1202" i="5"/>
  <c r="T1201" i="5"/>
  <c r="L1201" i="5"/>
  <c r="H1201" i="5"/>
  <c r="T1200" i="5"/>
  <c r="L1200" i="5"/>
  <c r="H1200" i="5"/>
  <c r="C1199" i="5"/>
  <c r="T1198" i="5"/>
  <c r="L1198" i="5"/>
  <c r="L1197" i="5"/>
  <c r="H1197" i="5"/>
  <c r="C1197" i="5"/>
  <c r="T1196" i="5"/>
  <c r="L1196" i="5"/>
  <c r="H1196" i="5"/>
  <c r="T1195" i="5"/>
  <c r="T1194" i="5"/>
  <c r="L1194" i="5"/>
  <c r="E1194" i="5"/>
  <c r="E1205" i="5" s="1"/>
  <c r="T1193" i="5"/>
  <c r="L1193" i="5"/>
  <c r="H1193" i="5"/>
  <c r="T1192" i="5"/>
  <c r="L1192" i="5"/>
  <c r="H1192" i="5"/>
  <c r="T1191" i="5"/>
  <c r="L1191" i="5"/>
  <c r="H1191" i="5"/>
  <c r="S1187" i="5"/>
  <c r="R1187" i="5"/>
  <c r="Q1187" i="5"/>
  <c r="P1187" i="5"/>
  <c r="O1187" i="5"/>
  <c r="N1187" i="5"/>
  <c r="M1187" i="5"/>
  <c r="K1187" i="5"/>
  <c r="J1187" i="5"/>
  <c r="I1187" i="5"/>
  <c r="G1187" i="5"/>
  <c r="F1187" i="5"/>
  <c r="E1187" i="5"/>
  <c r="D1187" i="5"/>
  <c r="C1187" i="5"/>
  <c r="B1187" i="5"/>
  <c r="T1186" i="5"/>
  <c r="L1186" i="5"/>
  <c r="H1186" i="5"/>
  <c r="T1185" i="5"/>
  <c r="L1185" i="5"/>
  <c r="H1185" i="5"/>
  <c r="T1184" i="5"/>
  <c r="L1184" i="5"/>
  <c r="H1184" i="5"/>
  <c r="T1182" i="5"/>
  <c r="L1182" i="5"/>
  <c r="H1182" i="5"/>
  <c r="T1181" i="5"/>
  <c r="L1181" i="5"/>
  <c r="H1181" i="5"/>
  <c r="L1180" i="5"/>
  <c r="L1179" i="5"/>
  <c r="T1178" i="5"/>
  <c r="L1178" i="5"/>
  <c r="T1177" i="5"/>
  <c r="L1177" i="5"/>
  <c r="T1176" i="5"/>
  <c r="L1176" i="5"/>
  <c r="T1175" i="5"/>
  <c r="L1175" i="5"/>
  <c r="H1175" i="5"/>
  <c r="T1174" i="5"/>
  <c r="L1174" i="5"/>
  <c r="H1174" i="5"/>
  <c r="T1173" i="5"/>
  <c r="L1173" i="5"/>
  <c r="H1173" i="5"/>
  <c r="T1172" i="5"/>
  <c r="L1172" i="5"/>
  <c r="H1172" i="5"/>
  <c r="T1171" i="5"/>
  <c r="L1171" i="5"/>
  <c r="H1171" i="5"/>
  <c r="T1170" i="5"/>
  <c r="L1170" i="5"/>
  <c r="T1169" i="5"/>
  <c r="L1169" i="5"/>
  <c r="H1168" i="5"/>
  <c r="T1167" i="5"/>
  <c r="L1167" i="5"/>
  <c r="H1167" i="5"/>
  <c r="T1166" i="5"/>
  <c r="L1166" i="5"/>
  <c r="H1166" i="5"/>
  <c r="T1165" i="5"/>
  <c r="L1165" i="5"/>
  <c r="H1165" i="5"/>
  <c r="T1164" i="5"/>
  <c r="L1164" i="5"/>
  <c r="H1164" i="5"/>
  <c r="T1163" i="5"/>
  <c r="L1163" i="5"/>
  <c r="H1163" i="5"/>
  <c r="T1162" i="5"/>
  <c r="L1162" i="5"/>
  <c r="H1162" i="5"/>
  <c r="T1161" i="5"/>
  <c r="L1161" i="5"/>
  <c r="H1161" i="5"/>
  <c r="T1160" i="5"/>
  <c r="L1160" i="5"/>
  <c r="H1160" i="5"/>
  <c r="T1159" i="5"/>
  <c r="L1159" i="5"/>
  <c r="H1159" i="5"/>
  <c r="T1158" i="5"/>
  <c r="L1158" i="5"/>
  <c r="H1158" i="5"/>
  <c r="T1157" i="5"/>
  <c r="L1157" i="5"/>
  <c r="H1157" i="5"/>
  <c r="T1156" i="5"/>
  <c r="L1156" i="5"/>
  <c r="H1156" i="5"/>
  <c r="T1153" i="5"/>
  <c r="L1153" i="5"/>
  <c r="H1153" i="5"/>
  <c r="T1152" i="5"/>
  <c r="L1152" i="5"/>
  <c r="H1152" i="5"/>
  <c r="T1151" i="5"/>
  <c r="L1151" i="5"/>
  <c r="H1151" i="5"/>
  <c r="T1150" i="5"/>
  <c r="L1147" i="5"/>
  <c r="H1147" i="5"/>
  <c r="T1146" i="5"/>
  <c r="L1146" i="5"/>
  <c r="H1146" i="5"/>
  <c r="T1145" i="5"/>
  <c r="L1145" i="5"/>
  <c r="H1145" i="5"/>
  <c r="T1144" i="5"/>
  <c r="L1144" i="5"/>
  <c r="H1144" i="5"/>
  <c r="T1143" i="5"/>
  <c r="L1143" i="5"/>
  <c r="H1143" i="5"/>
  <c r="T1142" i="5"/>
  <c r="L1142" i="5"/>
  <c r="H1142" i="5"/>
  <c r="T1141" i="5"/>
  <c r="L1141" i="5"/>
  <c r="H1141" i="5"/>
  <c r="T1140" i="5"/>
  <c r="L1140" i="5"/>
  <c r="H1140" i="5"/>
  <c r="T1139" i="5"/>
  <c r="L1139" i="5"/>
  <c r="H1139" i="5"/>
  <c r="T1138" i="5"/>
  <c r="L1138" i="5"/>
  <c r="H1138" i="5"/>
  <c r="T1137" i="5"/>
  <c r="L1137" i="5"/>
  <c r="H1137" i="5"/>
  <c r="T1136" i="5"/>
  <c r="L1136" i="5"/>
  <c r="H1136" i="5"/>
  <c r="T1135" i="5"/>
  <c r="L1135" i="5"/>
  <c r="H1135" i="5"/>
  <c r="T1134" i="5"/>
  <c r="L1134" i="5"/>
  <c r="H1134" i="5"/>
  <c r="T1133" i="5"/>
  <c r="L1133" i="5"/>
  <c r="H1133" i="5"/>
  <c r="T1132" i="5"/>
  <c r="L1132" i="5"/>
  <c r="H1132" i="5"/>
  <c r="T1131" i="5"/>
  <c r="L1131" i="5"/>
  <c r="H1131" i="5"/>
  <c r="T1130" i="5"/>
  <c r="L1130" i="5"/>
  <c r="H1130" i="5"/>
  <c r="T1129" i="5"/>
  <c r="L1129" i="5"/>
  <c r="H1129" i="5"/>
  <c r="T1128" i="5"/>
  <c r="L1128" i="5"/>
  <c r="H1128" i="5"/>
  <c r="T1127" i="5"/>
  <c r="L1127" i="5"/>
  <c r="H1127" i="5"/>
  <c r="T1126" i="5"/>
  <c r="L1126" i="5"/>
  <c r="H1126" i="5"/>
  <c r="T1125" i="5"/>
  <c r="L1125" i="5"/>
  <c r="H1125" i="5"/>
  <c r="T1124" i="5"/>
  <c r="L1124" i="5"/>
  <c r="H1124" i="5"/>
  <c r="AD1120" i="5"/>
  <c r="S1120" i="5"/>
  <c r="R1120" i="5"/>
  <c r="Q1120" i="5"/>
  <c r="P1120" i="5"/>
  <c r="O1120" i="5"/>
  <c r="N1120" i="5"/>
  <c r="M1120" i="5"/>
  <c r="K1120" i="5"/>
  <c r="J1120" i="5"/>
  <c r="I1120" i="5"/>
  <c r="G1120" i="5"/>
  <c r="F1120" i="5"/>
  <c r="E1120" i="5"/>
  <c r="D1120" i="5"/>
  <c r="C1120" i="5"/>
  <c r="B1120" i="5"/>
  <c r="T1118" i="5"/>
  <c r="L1118" i="5"/>
  <c r="H1118" i="5"/>
  <c r="T1117" i="5"/>
  <c r="L1117" i="5"/>
  <c r="H1117" i="5"/>
  <c r="T1116" i="5"/>
  <c r="L1116" i="5"/>
  <c r="H1116" i="5"/>
  <c r="H1114" i="5"/>
  <c r="H1113" i="5"/>
  <c r="T1112" i="5"/>
  <c r="L1112" i="5"/>
  <c r="H1112" i="5"/>
  <c r="T1111" i="5"/>
  <c r="L1111" i="5"/>
  <c r="H1111" i="5"/>
  <c r="T1110" i="5"/>
  <c r="L1110" i="5"/>
  <c r="H1110" i="5"/>
  <c r="T1109" i="5"/>
  <c r="L1109" i="5"/>
  <c r="H1109" i="5"/>
  <c r="T1108" i="5"/>
  <c r="L1108" i="5"/>
  <c r="H1108" i="5"/>
  <c r="T1107" i="5"/>
  <c r="L1107" i="5"/>
  <c r="H1107" i="5"/>
  <c r="L1106" i="5"/>
  <c r="H1106" i="5"/>
  <c r="T1104" i="5"/>
  <c r="L1104" i="5"/>
  <c r="H1104" i="5"/>
  <c r="T1103" i="5"/>
  <c r="L1103" i="5"/>
  <c r="H1103" i="5"/>
  <c r="S1099" i="5"/>
  <c r="Q1099" i="5"/>
  <c r="P1099" i="5"/>
  <c r="O1099" i="5"/>
  <c r="N1099" i="5"/>
  <c r="M1099" i="5"/>
  <c r="K1099" i="5"/>
  <c r="I1099" i="5"/>
  <c r="G1099" i="5"/>
  <c r="F1099" i="5"/>
  <c r="C1099" i="5"/>
  <c r="B1099" i="5"/>
  <c r="T1098" i="5"/>
  <c r="L1098" i="5"/>
  <c r="H1098" i="5"/>
  <c r="T1097" i="5"/>
  <c r="L1097" i="5"/>
  <c r="H1097" i="5"/>
  <c r="T1096" i="5"/>
  <c r="L1096" i="5"/>
  <c r="H1096" i="5"/>
  <c r="T1095" i="5"/>
  <c r="L1095" i="5"/>
  <c r="H1095" i="5"/>
  <c r="T1094" i="5"/>
  <c r="L1094" i="5"/>
  <c r="H1094" i="5"/>
  <c r="T1093" i="5"/>
  <c r="L1093" i="5"/>
  <c r="T1092" i="5"/>
  <c r="L1092" i="5"/>
  <c r="T1091" i="5"/>
  <c r="L1091" i="5"/>
  <c r="J1091" i="5"/>
  <c r="H1091" i="5"/>
  <c r="L1090" i="5"/>
  <c r="H1090" i="5"/>
  <c r="T1089" i="5"/>
  <c r="L1089" i="5"/>
  <c r="H1089" i="5"/>
  <c r="T1088" i="5"/>
  <c r="L1088" i="5"/>
  <c r="H1088" i="5"/>
  <c r="T1087" i="5"/>
  <c r="L1087" i="5"/>
  <c r="T1086" i="5"/>
  <c r="L1086" i="5"/>
  <c r="H1086" i="5"/>
  <c r="T1085" i="5"/>
  <c r="R1085" i="5"/>
  <c r="H1085" i="5"/>
  <c r="T1084" i="5"/>
  <c r="L1084" i="5"/>
  <c r="J1084" i="5"/>
  <c r="H1084" i="5"/>
  <c r="T1083" i="5"/>
  <c r="L1083" i="5"/>
  <c r="H1083" i="5"/>
  <c r="T1082" i="5"/>
  <c r="L1082" i="5"/>
  <c r="H1082" i="5"/>
  <c r="T1081" i="5"/>
  <c r="L1081" i="5"/>
  <c r="H1081" i="5"/>
  <c r="T1080" i="5"/>
  <c r="L1080" i="5"/>
  <c r="H1080" i="5"/>
  <c r="T1079" i="5"/>
  <c r="L1079" i="5"/>
  <c r="H1079" i="5"/>
  <c r="T1078" i="5"/>
  <c r="L1078" i="5"/>
  <c r="H1078" i="5"/>
  <c r="T1077" i="5"/>
  <c r="L1077" i="5"/>
  <c r="H1077" i="5"/>
  <c r="T1076" i="5"/>
  <c r="L1076" i="5"/>
  <c r="H1076" i="5"/>
  <c r="T1075" i="5"/>
  <c r="L1075" i="5"/>
  <c r="J1075" i="5"/>
  <c r="H1075" i="5"/>
  <c r="T1074" i="5"/>
  <c r="L1074" i="5"/>
  <c r="H1074" i="5"/>
  <c r="T1073" i="5"/>
  <c r="L1073" i="5"/>
  <c r="H1073" i="5"/>
  <c r="T1072" i="5"/>
  <c r="L1072" i="5"/>
  <c r="J1072" i="5"/>
  <c r="H1072" i="5"/>
  <c r="T1071" i="5"/>
  <c r="L1071" i="5"/>
  <c r="H1071" i="5"/>
  <c r="T1070" i="5"/>
  <c r="L1070" i="5"/>
  <c r="H1070" i="5"/>
  <c r="T1069" i="5"/>
  <c r="L1069" i="5"/>
  <c r="H1069" i="5"/>
  <c r="T1068" i="5"/>
  <c r="L1068" i="5"/>
  <c r="H1068" i="5"/>
  <c r="T1067" i="5"/>
  <c r="L1067" i="5"/>
  <c r="H1067" i="5"/>
  <c r="T1066" i="5"/>
  <c r="L1066" i="5"/>
  <c r="H1066" i="5"/>
  <c r="T1065" i="5"/>
  <c r="L1065" i="5"/>
  <c r="H1065" i="5"/>
  <c r="T1064" i="5"/>
  <c r="L1064" i="5"/>
  <c r="H1064" i="5"/>
  <c r="T1063" i="5"/>
  <c r="L1063" i="5"/>
  <c r="H1063" i="5"/>
  <c r="T1062" i="5"/>
  <c r="L1062" i="5"/>
  <c r="H1062" i="5"/>
  <c r="T1061" i="5"/>
  <c r="L1061" i="5"/>
  <c r="T1060" i="5"/>
  <c r="L1060" i="5"/>
  <c r="H1060" i="5"/>
  <c r="T1059" i="5"/>
  <c r="L1059" i="5"/>
  <c r="H1059" i="5"/>
  <c r="T1058" i="5"/>
  <c r="L1058" i="5"/>
  <c r="H1058" i="5"/>
  <c r="T1057" i="5"/>
  <c r="L1057" i="5"/>
  <c r="H1057" i="5"/>
  <c r="T1056" i="5"/>
  <c r="L1056" i="5"/>
  <c r="H1056" i="5"/>
  <c r="T1055" i="5"/>
  <c r="L1055" i="5"/>
  <c r="T1054" i="5"/>
  <c r="L1054" i="5"/>
  <c r="H1054" i="5"/>
  <c r="E1054" i="5"/>
  <c r="E1099" i="5" s="1"/>
  <c r="D1054" i="5"/>
  <c r="D1099" i="5" s="1"/>
  <c r="T1053" i="5"/>
  <c r="L1053" i="5"/>
  <c r="J1053" i="5"/>
  <c r="J1099" i="5" s="1"/>
  <c r="H1053" i="5"/>
  <c r="R1052" i="5"/>
  <c r="L1051" i="5"/>
  <c r="T1050" i="5"/>
  <c r="L1050" i="5"/>
  <c r="H1050" i="5"/>
  <c r="S1046" i="5"/>
  <c r="R1046" i="5"/>
  <c r="Q1046" i="5"/>
  <c r="P1046" i="5"/>
  <c r="O1046" i="5"/>
  <c r="N1046" i="5"/>
  <c r="M1046" i="5"/>
  <c r="K1046" i="5"/>
  <c r="J1046" i="5"/>
  <c r="I1046" i="5"/>
  <c r="G1046" i="5"/>
  <c r="F1046" i="5"/>
  <c r="E1046" i="5"/>
  <c r="D1046" i="5"/>
  <c r="C1046" i="5"/>
  <c r="B1046" i="5"/>
  <c r="T1045" i="5"/>
  <c r="L1045" i="5"/>
  <c r="H1045" i="5"/>
  <c r="T1044" i="5"/>
  <c r="L1044" i="5"/>
  <c r="H1044" i="5"/>
  <c r="T1043" i="5"/>
  <c r="L1043" i="5"/>
  <c r="H1043" i="5"/>
  <c r="T1042" i="5"/>
  <c r="L1042" i="5"/>
  <c r="H1042" i="5"/>
  <c r="T1041" i="5"/>
  <c r="L1041" i="5"/>
  <c r="H1041" i="5"/>
  <c r="T1040" i="5"/>
  <c r="L1040" i="5"/>
  <c r="H1040" i="5"/>
  <c r="T1039" i="5"/>
  <c r="L1039" i="5"/>
  <c r="H1039" i="5"/>
  <c r="T1038" i="5"/>
  <c r="L1038" i="5"/>
  <c r="H1038" i="5"/>
  <c r="T1037" i="5"/>
  <c r="L1037" i="5"/>
  <c r="H1037" i="5"/>
  <c r="T1036" i="5"/>
  <c r="L1036" i="5"/>
  <c r="H1036" i="5"/>
  <c r="T1035" i="5"/>
  <c r="L1035" i="5"/>
  <c r="H1035" i="5"/>
  <c r="T1034" i="5"/>
  <c r="L1034" i="5"/>
  <c r="H1034" i="5"/>
  <c r="T1033" i="5"/>
  <c r="L1033" i="5"/>
  <c r="H1033" i="5"/>
  <c r="T1032" i="5"/>
  <c r="L1032" i="5"/>
  <c r="H1032" i="5"/>
  <c r="T1031" i="5"/>
  <c r="L1031" i="5"/>
  <c r="H1031" i="5"/>
  <c r="H1030" i="5"/>
  <c r="T1029" i="5"/>
  <c r="L1029" i="5"/>
  <c r="H1029" i="5"/>
  <c r="T1028" i="5"/>
  <c r="L1028" i="5"/>
  <c r="H1028" i="5"/>
  <c r="T1027" i="5"/>
  <c r="L1027" i="5"/>
  <c r="H1027" i="5"/>
  <c r="T1026" i="5"/>
  <c r="L1026" i="5"/>
  <c r="H1026" i="5"/>
  <c r="T1025" i="5"/>
  <c r="L1025" i="5"/>
  <c r="H1025" i="5"/>
  <c r="T1024" i="5"/>
  <c r="L1024" i="5"/>
  <c r="H1024" i="5"/>
  <c r="T1023" i="5"/>
  <c r="L1023" i="5"/>
  <c r="H1023" i="5"/>
  <c r="T1022" i="5"/>
  <c r="L1022" i="5"/>
  <c r="H1022" i="5"/>
  <c r="T1021" i="5"/>
  <c r="L1021" i="5"/>
  <c r="H1021" i="5"/>
  <c r="T1020" i="5"/>
  <c r="L1020" i="5"/>
  <c r="H1020" i="5"/>
  <c r="L1019" i="5"/>
  <c r="H1019" i="5"/>
  <c r="T1018" i="5"/>
  <c r="L1018" i="5"/>
  <c r="H1018" i="5"/>
  <c r="T1017" i="5"/>
  <c r="L1017" i="5"/>
  <c r="H1017" i="5"/>
  <c r="T1016" i="5"/>
  <c r="L1016" i="5"/>
  <c r="H1016" i="5"/>
  <c r="T1015" i="5"/>
  <c r="L1015" i="5"/>
  <c r="H1015" i="5"/>
  <c r="T1014" i="5"/>
  <c r="L1014" i="5"/>
  <c r="H1014" i="5"/>
  <c r="T1013" i="5"/>
  <c r="L1013" i="5"/>
  <c r="H1013" i="5"/>
  <c r="T1012" i="5"/>
  <c r="L1012" i="5"/>
  <c r="H1012" i="5"/>
  <c r="T1011" i="5"/>
  <c r="L1011" i="5"/>
  <c r="H1011" i="5"/>
  <c r="T1010" i="5"/>
  <c r="L1010" i="5"/>
  <c r="H1010" i="5"/>
  <c r="T1009" i="5"/>
  <c r="L1009" i="5"/>
  <c r="H1009" i="5"/>
  <c r="T1008" i="5"/>
  <c r="L1008" i="5"/>
  <c r="H1008" i="5"/>
  <c r="T1007" i="5"/>
  <c r="L1007" i="5"/>
  <c r="H1007" i="5"/>
  <c r="T1006" i="5"/>
  <c r="L1006" i="5"/>
  <c r="H1006" i="5"/>
  <c r="T1005" i="5"/>
  <c r="L1005" i="5"/>
  <c r="H1005" i="5"/>
  <c r="T1004" i="5"/>
  <c r="L1004" i="5"/>
  <c r="H1004" i="5"/>
  <c r="T1003" i="5"/>
  <c r="L1003" i="5"/>
  <c r="H1003" i="5"/>
  <c r="S999" i="5"/>
  <c r="R999" i="5"/>
  <c r="Q999" i="5"/>
  <c r="P999" i="5"/>
  <c r="O999" i="5"/>
  <c r="N999" i="5"/>
  <c r="M999" i="5"/>
  <c r="K999" i="5"/>
  <c r="J999" i="5"/>
  <c r="I999" i="5"/>
  <c r="G999" i="5"/>
  <c r="G1000" i="5" s="1"/>
  <c r="F999" i="5"/>
  <c r="E999" i="5"/>
  <c r="D999" i="5"/>
  <c r="C999" i="5"/>
  <c r="B999" i="5"/>
  <c r="T998" i="5"/>
  <c r="L998" i="5"/>
  <c r="H998" i="5"/>
  <c r="T997" i="5"/>
  <c r="L997" i="5"/>
  <c r="H997" i="5"/>
  <c r="T996" i="5"/>
  <c r="L996" i="5"/>
  <c r="H996" i="5"/>
  <c r="T995" i="5"/>
  <c r="L995" i="5"/>
  <c r="H995" i="5"/>
  <c r="T994" i="5"/>
  <c r="L994" i="5"/>
  <c r="H994" i="5"/>
  <c r="T993" i="5"/>
  <c r="L993" i="5"/>
  <c r="H993" i="5"/>
  <c r="T992" i="5"/>
  <c r="L992" i="5"/>
  <c r="H992" i="5"/>
  <c r="T991" i="5"/>
  <c r="L991" i="5"/>
  <c r="H991" i="5"/>
  <c r="T990" i="5"/>
  <c r="L990" i="5"/>
  <c r="H990" i="5"/>
  <c r="T989" i="5"/>
  <c r="L989" i="5"/>
  <c r="H989" i="5"/>
  <c r="T988" i="5"/>
  <c r="L988" i="5"/>
  <c r="H988" i="5"/>
  <c r="T987" i="5"/>
  <c r="L987" i="5"/>
  <c r="H987" i="5"/>
  <c r="T986" i="5"/>
  <c r="L986" i="5"/>
  <c r="H986" i="5"/>
  <c r="T985" i="5"/>
  <c r="L985" i="5"/>
  <c r="H985" i="5"/>
  <c r="L984" i="5"/>
  <c r="H984" i="5"/>
  <c r="T983" i="5"/>
  <c r="H983" i="5"/>
  <c r="T982" i="5"/>
  <c r="L982" i="5"/>
  <c r="H982" i="5"/>
  <c r="T981" i="5"/>
  <c r="L981" i="5"/>
  <c r="H981" i="5"/>
  <c r="L980" i="5"/>
  <c r="H980" i="5"/>
  <c r="T979" i="5"/>
  <c r="L979" i="5"/>
  <c r="H979" i="5"/>
  <c r="T978" i="5"/>
  <c r="L978" i="5"/>
  <c r="H978" i="5"/>
  <c r="T977" i="5"/>
  <c r="L977" i="5"/>
  <c r="H977" i="5"/>
  <c r="L976" i="5"/>
  <c r="H976" i="5"/>
  <c r="H975" i="5"/>
  <c r="T974" i="5"/>
  <c r="L974" i="5"/>
  <c r="H974" i="5"/>
  <c r="T973" i="5"/>
  <c r="L973" i="5"/>
  <c r="H973" i="5"/>
  <c r="T972" i="5"/>
  <c r="L972" i="5"/>
  <c r="H972" i="5"/>
  <c r="T971" i="5"/>
  <c r="L971" i="5"/>
  <c r="H971" i="5"/>
  <c r="T970" i="5"/>
  <c r="L970" i="5"/>
  <c r="H970" i="5"/>
  <c r="T969" i="5"/>
  <c r="L969" i="5"/>
  <c r="H969" i="5"/>
  <c r="T968" i="5"/>
  <c r="L968" i="5"/>
  <c r="H968" i="5"/>
  <c r="T967" i="5"/>
  <c r="L967" i="5"/>
  <c r="H967" i="5"/>
  <c r="T966" i="5"/>
  <c r="L966" i="5"/>
  <c r="H966" i="5"/>
  <c r="T965" i="5"/>
  <c r="L965" i="5"/>
  <c r="H965" i="5"/>
  <c r="T964" i="5"/>
  <c r="L964" i="5"/>
  <c r="H964" i="5"/>
  <c r="S960" i="5"/>
  <c r="R960" i="5"/>
  <c r="Q960" i="5"/>
  <c r="P960" i="5"/>
  <c r="O960" i="5"/>
  <c r="N960" i="5"/>
  <c r="M960" i="5"/>
  <c r="K960" i="5"/>
  <c r="I960" i="5"/>
  <c r="G960" i="5"/>
  <c r="F960" i="5"/>
  <c r="E960" i="5"/>
  <c r="D960" i="5"/>
  <c r="C960" i="5"/>
  <c r="B960" i="5"/>
  <c r="B961" i="5" s="1"/>
  <c r="T958" i="5"/>
  <c r="L958" i="5"/>
  <c r="J958" i="5"/>
  <c r="H958" i="5"/>
  <c r="T957" i="5"/>
  <c r="L957" i="5"/>
  <c r="H957" i="5"/>
  <c r="T956" i="5"/>
  <c r="L956" i="5"/>
  <c r="H956" i="5"/>
  <c r="T955" i="5"/>
  <c r="L955" i="5"/>
  <c r="H955" i="5"/>
  <c r="T954" i="5"/>
  <c r="L954" i="5"/>
  <c r="H954" i="5"/>
  <c r="T953" i="5"/>
  <c r="L953" i="5"/>
  <c r="H953" i="5"/>
  <c r="T952" i="5"/>
  <c r="L952" i="5"/>
  <c r="H952" i="5"/>
  <c r="T951" i="5"/>
  <c r="L951" i="5"/>
  <c r="H951" i="5"/>
  <c r="T950" i="5"/>
  <c r="L950" i="5"/>
  <c r="H950" i="5"/>
  <c r="T949" i="5"/>
  <c r="L949" i="5"/>
  <c r="H949" i="5"/>
  <c r="T948" i="5"/>
  <c r="L948" i="5"/>
  <c r="H948" i="5"/>
  <c r="T947" i="5"/>
  <c r="L947" i="5"/>
  <c r="H947" i="5"/>
  <c r="T946" i="5"/>
  <c r="L946" i="5"/>
  <c r="H946" i="5"/>
  <c r="T945" i="5"/>
  <c r="L945" i="5"/>
  <c r="J945" i="5"/>
  <c r="H945" i="5"/>
  <c r="T944" i="5"/>
  <c r="L944" i="5"/>
  <c r="J944" i="5"/>
  <c r="H944" i="5"/>
  <c r="T943" i="5"/>
  <c r="T941" i="5"/>
  <c r="L941" i="5"/>
  <c r="H941" i="5"/>
  <c r="T940" i="5"/>
  <c r="L940" i="5"/>
  <c r="H940" i="5"/>
  <c r="T939" i="5"/>
  <c r="L939" i="5"/>
  <c r="H939" i="5"/>
  <c r="T938" i="5"/>
  <c r="L938" i="5"/>
  <c r="H938" i="5"/>
  <c r="T935" i="5"/>
  <c r="L935" i="5"/>
  <c r="H935" i="5"/>
  <c r="T934" i="5"/>
  <c r="L934" i="5"/>
  <c r="H934" i="5"/>
  <c r="T933" i="5"/>
  <c r="L933" i="5"/>
  <c r="H933" i="5"/>
  <c r="T932" i="5"/>
  <c r="L932" i="5"/>
  <c r="H932" i="5"/>
  <c r="T931" i="5"/>
  <c r="L931" i="5"/>
  <c r="H931" i="5"/>
  <c r="T930" i="5"/>
  <c r="L930" i="5"/>
  <c r="H930" i="5"/>
  <c r="T929" i="5"/>
  <c r="L929" i="5"/>
  <c r="H929" i="5"/>
  <c r="T928" i="5"/>
  <c r="L928" i="5"/>
  <c r="H928" i="5"/>
  <c r="T927" i="5"/>
  <c r="L927" i="5"/>
  <c r="H927" i="5"/>
  <c r="T926" i="5"/>
  <c r="AE922" i="5"/>
  <c r="AD922" i="5"/>
  <c r="S922" i="5"/>
  <c r="Q922" i="5"/>
  <c r="P922" i="5"/>
  <c r="O922" i="5"/>
  <c r="N922" i="5"/>
  <c r="M922" i="5"/>
  <c r="K922" i="5"/>
  <c r="I922" i="5"/>
  <c r="G922" i="5"/>
  <c r="F922" i="5"/>
  <c r="D922" i="5"/>
  <c r="C922" i="5"/>
  <c r="B922" i="5"/>
  <c r="T921" i="5"/>
  <c r="L921" i="5"/>
  <c r="H921" i="5"/>
  <c r="T920" i="5"/>
  <c r="L920" i="5"/>
  <c r="H920" i="5"/>
  <c r="T919" i="5"/>
  <c r="L919" i="5"/>
  <c r="H919" i="5"/>
  <c r="E919" i="5"/>
  <c r="E922" i="5" s="1"/>
  <c r="T918" i="5"/>
  <c r="L918" i="5"/>
  <c r="H918" i="5"/>
  <c r="T917" i="5"/>
  <c r="L917" i="5"/>
  <c r="T916" i="5"/>
  <c r="L916" i="5"/>
  <c r="H916" i="5"/>
  <c r="L915" i="5"/>
  <c r="H915" i="5"/>
  <c r="L914" i="5"/>
  <c r="H914" i="5"/>
  <c r="R913" i="5"/>
  <c r="R922" i="5" s="1"/>
  <c r="H913" i="5"/>
  <c r="T912" i="5"/>
  <c r="L912" i="5"/>
  <c r="J912" i="5"/>
  <c r="H912" i="5"/>
  <c r="T911" i="5"/>
  <c r="L911" i="5"/>
  <c r="H911" i="5"/>
  <c r="H910" i="5"/>
  <c r="H909" i="5"/>
  <c r="H908" i="5"/>
  <c r="T907" i="5"/>
  <c r="L907" i="5"/>
  <c r="H907" i="5"/>
  <c r="T906" i="5"/>
  <c r="L906" i="5"/>
  <c r="H906" i="5"/>
  <c r="T905" i="5"/>
  <c r="L905" i="5"/>
  <c r="J905" i="5"/>
  <c r="J922" i="5" s="1"/>
  <c r="H905" i="5"/>
  <c r="T904" i="5"/>
  <c r="L904" i="5"/>
  <c r="H904" i="5"/>
  <c r="S899" i="5"/>
  <c r="R899" i="5"/>
  <c r="Q899" i="5"/>
  <c r="P899" i="5"/>
  <c r="O899" i="5"/>
  <c r="N899" i="5"/>
  <c r="M899" i="5"/>
  <c r="K899" i="5"/>
  <c r="J899" i="5"/>
  <c r="I899" i="5"/>
  <c r="G899" i="5"/>
  <c r="F899" i="5"/>
  <c r="E899" i="5"/>
  <c r="D899" i="5"/>
  <c r="C899" i="5"/>
  <c r="B899" i="5"/>
  <c r="T898" i="5"/>
  <c r="L898" i="5"/>
  <c r="H898" i="5"/>
  <c r="T897" i="5"/>
  <c r="L897" i="5"/>
  <c r="H897" i="5"/>
  <c r="T896" i="5"/>
  <c r="L896" i="5"/>
  <c r="H896" i="5"/>
  <c r="T895" i="5"/>
  <c r="L895" i="5"/>
  <c r="H895" i="5"/>
  <c r="T894" i="5"/>
  <c r="L894" i="5"/>
  <c r="H894" i="5"/>
  <c r="T893" i="5"/>
  <c r="L893" i="5"/>
  <c r="H893" i="5"/>
  <c r="T892" i="5"/>
  <c r="L892" i="5"/>
  <c r="H892" i="5"/>
  <c r="T891" i="5"/>
  <c r="L891" i="5"/>
  <c r="H891" i="5"/>
  <c r="T890" i="5"/>
  <c r="L890" i="5"/>
  <c r="H890" i="5"/>
  <c r="T889" i="5"/>
  <c r="L889" i="5"/>
  <c r="H889" i="5"/>
  <c r="T888" i="5"/>
  <c r="L888" i="5"/>
  <c r="H888" i="5"/>
  <c r="T887" i="5"/>
  <c r="L887" i="5"/>
  <c r="H887" i="5"/>
  <c r="T886" i="5"/>
  <c r="L886" i="5"/>
  <c r="H886" i="5"/>
  <c r="T885" i="5"/>
  <c r="L885" i="5"/>
  <c r="H885" i="5"/>
  <c r="T884" i="5"/>
  <c r="L884" i="5"/>
  <c r="H884" i="5"/>
  <c r="T883" i="5"/>
  <c r="L883" i="5"/>
  <c r="H883" i="5"/>
  <c r="T882" i="5"/>
  <c r="L882" i="5"/>
  <c r="H882" i="5"/>
  <c r="L881" i="5"/>
  <c r="H881" i="5"/>
  <c r="S877" i="5"/>
  <c r="R877" i="5"/>
  <c r="Q877" i="5"/>
  <c r="P877" i="5"/>
  <c r="O877" i="5"/>
  <c r="N877" i="5"/>
  <c r="M877" i="5"/>
  <c r="K877" i="5"/>
  <c r="J877" i="5"/>
  <c r="I877" i="5"/>
  <c r="G877" i="5"/>
  <c r="F877" i="5"/>
  <c r="C877" i="5"/>
  <c r="B877" i="5"/>
  <c r="T876" i="5"/>
  <c r="L876" i="5"/>
  <c r="H876" i="5"/>
  <c r="T875" i="5"/>
  <c r="L875" i="5"/>
  <c r="H875" i="5"/>
  <c r="T874" i="5"/>
  <c r="L874" i="5"/>
  <c r="H874" i="5"/>
  <c r="T873" i="5"/>
  <c r="L873" i="5"/>
  <c r="H873" i="5"/>
  <c r="T872" i="5"/>
  <c r="L872" i="5"/>
  <c r="T871" i="5"/>
  <c r="L871" i="5"/>
  <c r="T870" i="5"/>
  <c r="L870" i="5"/>
  <c r="T869" i="5"/>
  <c r="L869" i="5"/>
  <c r="T868" i="5"/>
  <c r="L868" i="5"/>
  <c r="H868" i="5"/>
  <c r="T867" i="5"/>
  <c r="L867" i="5"/>
  <c r="T866" i="5"/>
  <c r="L866" i="5"/>
  <c r="T864" i="5"/>
  <c r="L864" i="5"/>
  <c r="T863" i="5"/>
  <c r="L863" i="5"/>
  <c r="T862" i="5"/>
  <c r="L862" i="5"/>
  <c r="T861" i="5"/>
  <c r="L861" i="5"/>
  <c r="T860" i="5"/>
  <c r="L860" i="5"/>
  <c r="T859" i="5"/>
  <c r="L859" i="5"/>
  <c r="H859" i="5"/>
  <c r="T858" i="5"/>
  <c r="L858" i="5"/>
  <c r="H858" i="5"/>
  <c r="T857" i="5"/>
  <c r="L857" i="5"/>
  <c r="H857" i="5"/>
  <c r="T856" i="5"/>
  <c r="L856" i="5"/>
  <c r="L877" i="5" s="1"/>
  <c r="H856" i="5"/>
  <c r="AE852" i="5"/>
  <c r="AD852" i="5"/>
  <c r="S852" i="5"/>
  <c r="R852" i="5"/>
  <c r="Q852" i="5"/>
  <c r="P852" i="5"/>
  <c r="O852" i="5"/>
  <c r="O853" i="5" s="1"/>
  <c r="N852" i="5"/>
  <c r="M852" i="5"/>
  <c r="K852" i="5"/>
  <c r="J852" i="5"/>
  <c r="I852" i="5"/>
  <c r="G852" i="5"/>
  <c r="F852" i="5"/>
  <c r="E852" i="5"/>
  <c r="D852" i="5"/>
  <c r="B852" i="5"/>
  <c r="T851" i="5"/>
  <c r="L851" i="5"/>
  <c r="H851" i="5"/>
  <c r="T850" i="5"/>
  <c r="L850" i="5"/>
  <c r="H850" i="5"/>
  <c r="T849" i="5"/>
  <c r="L849" i="5"/>
  <c r="H849" i="5"/>
  <c r="T848" i="5"/>
  <c r="L848" i="5"/>
  <c r="H848" i="5"/>
  <c r="T847" i="5"/>
  <c r="L847" i="5"/>
  <c r="H847" i="5"/>
  <c r="T846" i="5"/>
  <c r="L846" i="5"/>
  <c r="H846" i="5"/>
  <c r="T845" i="5"/>
  <c r="L845" i="5"/>
  <c r="H845" i="5"/>
  <c r="T844" i="5"/>
  <c r="L844" i="5"/>
  <c r="H844" i="5"/>
  <c r="H842" i="5"/>
  <c r="C842" i="5"/>
  <c r="T841" i="5"/>
  <c r="L841" i="5"/>
  <c r="H841" i="5"/>
  <c r="T840" i="5"/>
  <c r="L840" i="5"/>
  <c r="H840" i="5"/>
  <c r="L839" i="5"/>
  <c r="H839" i="5"/>
  <c r="C839" i="5"/>
  <c r="T838" i="5"/>
  <c r="L838" i="5"/>
  <c r="H838" i="5"/>
  <c r="T837" i="5"/>
  <c r="L837" i="5"/>
  <c r="H837" i="5"/>
  <c r="H836" i="5"/>
  <c r="T835" i="5"/>
  <c r="L835" i="5"/>
  <c r="H835" i="5"/>
  <c r="T834" i="5"/>
  <c r="L834" i="5"/>
  <c r="H834" i="5"/>
  <c r="T833" i="5"/>
  <c r="L833" i="5"/>
  <c r="H833" i="5"/>
  <c r="T832" i="5"/>
  <c r="L832" i="5"/>
  <c r="H832" i="5"/>
  <c r="T831" i="5"/>
  <c r="L831" i="5"/>
  <c r="H831" i="5"/>
  <c r="H830" i="5"/>
  <c r="T829" i="5"/>
  <c r="L829" i="5"/>
  <c r="H829" i="5"/>
  <c r="T828" i="5"/>
  <c r="L828" i="5"/>
  <c r="H828" i="5"/>
  <c r="T827" i="5"/>
  <c r="L827" i="5"/>
  <c r="H827" i="5"/>
  <c r="T826" i="5"/>
  <c r="L826" i="5"/>
  <c r="H826" i="5"/>
  <c r="T825" i="5"/>
  <c r="L825" i="5"/>
  <c r="H825" i="5"/>
  <c r="T824" i="5"/>
  <c r="L824" i="5"/>
  <c r="H824" i="5"/>
  <c r="T823" i="5"/>
  <c r="L823" i="5"/>
  <c r="H823" i="5"/>
  <c r="H822" i="5"/>
  <c r="T821" i="5"/>
  <c r="L821" i="5"/>
  <c r="H821" i="5"/>
  <c r="T820" i="5"/>
  <c r="L820" i="5"/>
  <c r="H820" i="5"/>
  <c r="T819" i="5"/>
  <c r="L819" i="5"/>
  <c r="H819" i="5"/>
  <c r="T818" i="5"/>
  <c r="L818" i="5"/>
  <c r="H818" i="5"/>
  <c r="T817" i="5"/>
  <c r="L817" i="5"/>
  <c r="H817" i="5"/>
  <c r="T816" i="5"/>
  <c r="L816" i="5"/>
  <c r="H816" i="5"/>
  <c r="T815" i="5"/>
  <c r="L815" i="5"/>
  <c r="H815" i="5"/>
  <c r="AD811" i="5"/>
  <c r="S811" i="5"/>
  <c r="R811" i="5"/>
  <c r="Q811" i="5"/>
  <c r="P811" i="5"/>
  <c r="O811" i="5"/>
  <c r="N811" i="5"/>
  <c r="M811" i="5"/>
  <c r="K811" i="5"/>
  <c r="J811" i="5"/>
  <c r="I811" i="5"/>
  <c r="G811" i="5"/>
  <c r="F811" i="5"/>
  <c r="E811" i="5"/>
  <c r="D811" i="5"/>
  <c r="C811" i="5"/>
  <c r="B811" i="5"/>
  <c r="T808" i="5"/>
  <c r="L808" i="5"/>
  <c r="H808" i="5"/>
  <c r="L804" i="5"/>
  <c r="T803" i="5"/>
  <c r="L803" i="5"/>
  <c r="T802" i="5"/>
  <c r="L802" i="5"/>
  <c r="H802" i="5"/>
  <c r="T801" i="5"/>
  <c r="L801" i="5"/>
  <c r="H801" i="5"/>
  <c r="T800" i="5"/>
  <c r="L800" i="5"/>
  <c r="H800" i="5"/>
  <c r="T799" i="5"/>
  <c r="L799" i="5"/>
  <c r="H799" i="5"/>
  <c r="T797" i="5"/>
  <c r="L797" i="5"/>
  <c r="H797" i="5"/>
  <c r="T796" i="5"/>
  <c r="L796" i="5"/>
  <c r="H796" i="5"/>
  <c r="T795" i="5"/>
  <c r="L795" i="5"/>
  <c r="H795" i="5"/>
  <c r="T794" i="5"/>
  <c r="L794" i="5"/>
  <c r="H794" i="5"/>
  <c r="T793" i="5"/>
  <c r="L793" i="5"/>
  <c r="H793" i="5"/>
  <c r="T792" i="5"/>
  <c r="L792" i="5"/>
  <c r="H792" i="5"/>
  <c r="T791" i="5"/>
  <c r="L791" i="5"/>
  <c r="H791" i="5"/>
  <c r="T790" i="5"/>
  <c r="L790" i="5"/>
  <c r="H790" i="5"/>
  <c r="T789" i="5"/>
  <c r="L789" i="5"/>
  <c r="H789" i="5"/>
  <c r="T788" i="5"/>
  <c r="L788" i="5"/>
  <c r="H788" i="5"/>
  <c r="T787" i="5"/>
  <c r="L787" i="5"/>
  <c r="H787" i="5"/>
  <c r="S783" i="5"/>
  <c r="R783" i="5"/>
  <c r="Q783" i="5"/>
  <c r="P783" i="5"/>
  <c r="O783" i="5"/>
  <c r="N783" i="5"/>
  <c r="M783" i="5"/>
  <c r="K783" i="5"/>
  <c r="I783" i="5"/>
  <c r="G783" i="5"/>
  <c r="F783" i="5"/>
  <c r="E783" i="5"/>
  <c r="D783" i="5"/>
  <c r="C783" i="5"/>
  <c r="B783" i="5"/>
  <c r="T782" i="5"/>
  <c r="L782" i="5"/>
  <c r="H782" i="5"/>
  <c r="T781" i="5"/>
  <c r="L781" i="5"/>
  <c r="H781" i="5"/>
  <c r="T780" i="5"/>
  <c r="L780" i="5"/>
  <c r="H780" i="5"/>
  <c r="T779" i="5"/>
  <c r="L779" i="5"/>
  <c r="H779" i="5"/>
  <c r="T778" i="5"/>
  <c r="L778" i="5"/>
  <c r="H778" i="5"/>
  <c r="T777" i="5"/>
  <c r="L777" i="5"/>
  <c r="H777" i="5"/>
  <c r="T776" i="5"/>
  <c r="L776" i="5"/>
  <c r="H776" i="5"/>
  <c r="T775" i="5"/>
  <c r="L775" i="5"/>
  <c r="H775" i="5"/>
  <c r="T774" i="5"/>
  <c r="L774" i="5"/>
  <c r="H774" i="5"/>
  <c r="T773" i="5"/>
  <c r="L773" i="5"/>
  <c r="H773" i="5"/>
  <c r="T772" i="5"/>
  <c r="L772" i="5"/>
  <c r="H772" i="5"/>
  <c r="T771" i="5"/>
  <c r="L771" i="5"/>
  <c r="H771" i="5"/>
  <c r="T770" i="5"/>
  <c r="L770" i="5"/>
  <c r="T769" i="5"/>
  <c r="L769" i="5"/>
  <c r="H769" i="5"/>
  <c r="T768" i="5"/>
  <c r="L768" i="5"/>
  <c r="H768" i="5"/>
  <c r="T767" i="5"/>
  <c r="L767" i="5"/>
  <c r="H767" i="5"/>
  <c r="L766" i="5"/>
  <c r="T765" i="5"/>
  <c r="L765" i="5"/>
  <c r="J765" i="5"/>
  <c r="J783" i="5" s="1"/>
  <c r="T763" i="5"/>
  <c r="L763" i="5"/>
  <c r="H763" i="5"/>
  <c r="T762" i="5"/>
  <c r="L762" i="5"/>
  <c r="H762" i="5"/>
  <c r="T760" i="5"/>
  <c r="L760" i="5"/>
  <c r="H760" i="5"/>
  <c r="T759" i="5"/>
  <c r="L759" i="5"/>
  <c r="H759" i="5"/>
  <c r="T758" i="5"/>
  <c r="L758" i="5"/>
  <c r="H758" i="5"/>
  <c r="T757" i="5"/>
  <c r="L757" i="5"/>
  <c r="H757" i="5"/>
  <c r="T756" i="5"/>
  <c r="L756" i="5"/>
  <c r="H756" i="5"/>
  <c r="T755" i="5"/>
  <c r="L755" i="5"/>
  <c r="H755" i="5"/>
  <c r="H753" i="5"/>
  <c r="T751" i="5"/>
  <c r="T750" i="5"/>
  <c r="T746" i="5"/>
  <c r="L746" i="5"/>
  <c r="H746" i="5"/>
  <c r="T745" i="5"/>
  <c r="T744" i="5"/>
  <c r="T742" i="5"/>
  <c r="L742" i="5"/>
  <c r="H742" i="5"/>
  <c r="T740" i="5"/>
  <c r="T739" i="5"/>
  <c r="L739" i="5"/>
  <c r="H739" i="5"/>
  <c r="T735" i="5"/>
  <c r="S735" i="5"/>
  <c r="R735" i="5"/>
  <c r="Q735" i="5"/>
  <c r="P735" i="5"/>
  <c r="O735" i="5"/>
  <c r="N735" i="5"/>
  <c r="M735" i="5"/>
  <c r="K735" i="5"/>
  <c r="J735" i="5"/>
  <c r="I735" i="5"/>
  <c r="G735" i="5"/>
  <c r="F735" i="5"/>
  <c r="E735" i="5"/>
  <c r="D735" i="5"/>
  <c r="C735" i="5"/>
  <c r="B735" i="5"/>
  <c r="L734" i="5"/>
  <c r="H734" i="5"/>
  <c r="H733" i="5"/>
  <c r="L732" i="5"/>
  <c r="H732" i="5"/>
  <c r="L731" i="5"/>
  <c r="H731" i="5"/>
  <c r="L730" i="5"/>
  <c r="H730" i="5"/>
  <c r="L729" i="5"/>
  <c r="H729" i="5"/>
  <c r="H728" i="5"/>
  <c r="L727" i="5"/>
  <c r="H727" i="5"/>
  <c r="L726" i="5"/>
  <c r="H726" i="5"/>
  <c r="L725" i="5"/>
  <c r="H725" i="5"/>
  <c r="L724" i="5"/>
  <c r="H724" i="5"/>
  <c r="L723" i="5"/>
  <c r="H723" i="5"/>
  <c r="L722" i="5"/>
  <c r="H722" i="5"/>
  <c r="L721" i="5"/>
  <c r="H721" i="5"/>
  <c r="S717" i="5"/>
  <c r="R717" i="5"/>
  <c r="Q717" i="5"/>
  <c r="P717" i="5"/>
  <c r="O717" i="5"/>
  <c r="N717" i="5"/>
  <c r="M717" i="5"/>
  <c r="K717" i="5"/>
  <c r="I717" i="5"/>
  <c r="G717" i="5"/>
  <c r="F717" i="5"/>
  <c r="E717" i="5"/>
  <c r="D717" i="5"/>
  <c r="C717" i="5"/>
  <c r="B717" i="5"/>
  <c r="T716" i="5"/>
  <c r="L716" i="5"/>
  <c r="H716" i="5"/>
  <c r="T715" i="5"/>
  <c r="L715" i="5"/>
  <c r="J715" i="5"/>
  <c r="H715" i="5"/>
  <c r="T714" i="5"/>
  <c r="L714" i="5"/>
  <c r="H714" i="5"/>
  <c r="T713" i="5"/>
  <c r="L713" i="5"/>
  <c r="J713" i="5"/>
  <c r="H713" i="5"/>
  <c r="T705" i="5"/>
  <c r="L705" i="5"/>
  <c r="H705" i="5"/>
  <c r="T704" i="5"/>
  <c r="L704" i="5"/>
  <c r="J704" i="5"/>
  <c r="H704" i="5"/>
  <c r="T703" i="5"/>
  <c r="L703" i="5"/>
  <c r="J703" i="5"/>
  <c r="H703" i="5"/>
  <c r="T702" i="5"/>
  <c r="L702" i="5"/>
  <c r="H702" i="5"/>
  <c r="T701" i="5"/>
  <c r="L701" i="5"/>
  <c r="J701" i="5"/>
  <c r="H701" i="5"/>
  <c r="T700" i="5"/>
  <c r="L700" i="5"/>
  <c r="J700" i="5"/>
  <c r="H700" i="5"/>
  <c r="T698" i="5"/>
  <c r="L698" i="5"/>
  <c r="J698" i="5"/>
  <c r="H698" i="5"/>
  <c r="T697" i="5"/>
  <c r="L697" i="5"/>
  <c r="J697" i="5"/>
  <c r="H697" i="5"/>
  <c r="T696" i="5"/>
  <c r="L696" i="5"/>
  <c r="J696" i="5"/>
  <c r="H696" i="5"/>
  <c r="T695" i="5"/>
  <c r="L695" i="5"/>
  <c r="H695" i="5"/>
  <c r="T694" i="5"/>
  <c r="L694" i="5"/>
  <c r="H694" i="5"/>
  <c r="T693" i="5"/>
  <c r="L693" i="5"/>
  <c r="J693" i="5"/>
  <c r="H693" i="5"/>
  <c r="T691" i="5"/>
  <c r="L691" i="5"/>
  <c r="J691" i="5"/>
  <c r="H691" i="5"/>
  <c r="T690" i="5"/>
  <c r="L690" i="5"/>
  <c r="J690" i="5"/>
  <c r="H690" i="5"/>
  <c r="T689" i="5"/>
  <c r="L689" i="5"/>
  <c r="H689" i="5"/>
  <c r="T688" i="5"/>
  <c r="L688" i="5"/>
  <c r="H688" i="5"/>
  <c r="T687" i="5"/>
  <c r="L687" i="5"/>
  <c r="H687" i="5"/>
  <c r="T686" i="5"/>
  <c r="L686" i="5"/>
  <c r="H686" i="5"/>
  <c r="S682" i="5"/>
  <c r="R682" i="5"/>
  <c r="Q682" i="5"/>
  <c r="P682" i="5"/>
  <c r="O682" i="5"/>
  <c r="O683" i="5" s="1"/>
  <c r="M682" i="5"/>
  <c r="K682" i="5"/>
  <c r="I682" i="5"/>
  <c r="G682" i="5"/>
  <c r="F682" i="5"/>
  <c r="E682" i="5"/>
  <c r="D682" i="5"/>
  <c r="C682" i="5"/>
  <c r="B682" i="5"/>
  <c r="T681" i="5"/>
  <c r="L681" i="5"/>
  <c r="T680" i="5"/>
  <c r="L680" i="5"/>
  <c r="H680" i="5"/>
  <c r="T679" i="5"/>
  <c r="L679" i="5"/>
  <c r="H679" i="5"/>
  <c r="T678" i="5"/>
  <c r="L678" i="5"/>
  <c r="H678" i="5"/>
  <c r="T677" i="5"/>
  <c r="L677" i="5"/>
  <c r="H677" i="5"/>
  <c r="T676" i="5"/>
  <c r="L676" i="5"/>
  <c r="H676" i="5"/>
  <c r="T675" i="5"/>
  <c r="L675" i="5"/>
  <c r="H675" i="5"/>
  <c r="T674" i="5"/>
  <c r="L674" i="5"/>
  <c r="T673" i="5"/>
  <c r="L673" i="5"/>
  <c r="H673" i="5"/>
  <c r="T672" i="5"/>
  <c r="L672" i="5"/>
  <c r="J672" i="5"/>
  <c r="H672" i="5"/>
  <c r="T671" i="5"/>
  <c r="L671" i="5"/>
  <c r="H671" i="5"/>
  <c r="T670" i="5"/>
  <c r="L670" i="5"/>
  <c r="H670" i="5"/>
  <c r="T669" i="5"/>
  <c r="L669" i="5"/>
  <c r="H669" i="5"/>
  <c r="T668" i="5"/>
  <c r="L668" i="5"/>
  <c r="H668" i="5"/>
  <c r="T667" i="5"/>
  <c r="H667" i="5"/>
  <c r="T666" i="5"/>
  <c r="H666" i="5"/>
  <c r="T665" i="5"/>
  <c r="H665" i="5"/>
  <c r="T664" i="5"/>
  <c r="H664" i="5"/>
  <c r="T663" i="5"/>
  <c r="H663" i="5"/>
  <c r="T662" i="5"/>
  <c r="L662" i="5"/>
  <c r="H662" i="5"/>
  <c r="T661" i="5"/>
  <c r="H661" i="5"/>
  <c r="T660" i="5"/>
  <c r="H660" i="5"/>
  <c r="T659" i="5"/>
  <c r="L659" i="5"/>
  <c r="H659" i="5"/>
  <c r="T658" i="5"/>
  <c r="L658" i="5"/>
  <c r="T657" i="5"/>
  <c r="L657" i="5"/>
  <c r="T656" i="5"/>
  <c r="L656" i="5"/>
  <c r="T655" i="5"/>
  <c r="L655" i="5"/>
  <c r="H655" i="5"/>
  <c r="T654" i="5"/>
  <c r="L654" i="5"/>
  <c r="H654" i="5"/>
  <c r="T653" i="5"/>
  <c r="L653" i="5"/>
  <c r="H653" i="5"/>
  <c r="T652" i="5"/>
  <c r="L652" i="5"/>
  <c r="H652" i="5"/>
  <c r="T651" i="5"/>
  <c r="L651" i="5"/>
  <c r="H651" i="5"/>
  <c r="T650" i="5"/>
  <c r="L650" i="5"/>
  <c r="H650" i="5"/>
  <c r="T649" i="5"/>
  <c r="L649" i="5"/>
  <c r="H649" i="5"/>
  <c r="T648" i="5"/>
  <c r="L648" i="5"/>
  <c r="H648" i="5"/>
  <c r="T647" i="5"/>
  <c r="L647" i="5"/>
  <c r="H647" i="5"/>
  <c r="T646" i="5"/>
  <c r="L646" i="5"/>
  <c r="H646" i="5"/>
  <c r="T644" i="5"/>
  <c r="L644" i="5"/>
  <c r="H644" i="5"/>
  <c r="T643" i="5"/>
  <c r="H643" i="5"/>
  <c r="T642" i="5"/>
  <c r="L642" i="5"/>
  <c r="H642" i="5"/>
  <c r="T641" i="5"/>
  <c r="L641" i="5"/>
  <c r="H641" i="5"/>
  <c r="T640" i="5"/>
  <c r="L640" i="5"/>
  <c r="H640" i="5"/>
  <c r="T639" i="5"/>
  <c r="L639" i="5"/>
  <c r="H639" i="5"/>
  <c r="T638" i="5"/>
  <c r="L638" i="5"/>
  <c r="H638" i="5"/>
  <c r="T637" i="5"/>
  <c r="L637" i="5"/>
  <c r="H637" i="5"/>
  <c r="T636" i="5"/>
  <c r="L636" i="5"/>
  <c r="H636" i="5"/>
  <c r="T635" i="5"/>
  <c r="L635" i="5"/>
  <c r="H635" i="5"/>
  <c r="T634" i="5"/>
  <c r="L634" i="5"/>
  <c r="H634" i="5"/>
  <c r="T633" i="5"/>
  <c r="L633" i="5"/>
  <c r="H633" i="5"/>
  <c r="T632" i="5"/>
  <c r="L632" i="5"/>
  <c r="T631" i="5"/>
  <c r="L631" i="5"/>
  <c r="T630" i="5"/>
  <c r="L630" i="5"/>
  <c r="H630" i="5"/>
  <c r="T629" i="5"/>
  <c r="L629" i="5"/>
  <c r="H629" i="5"/>
  <c r="T628" i="5"/>
  <c r="L628" i="5"/>
  <c r="H628" i="5"/>
  <c r="T627" i="5"/>
  <c r="L627" i="5"/>
  <c r="H627" i="5"/>
  <c r="T626" i="5"/>
  <c r="L626" i="5"/>
  <c r="H626" i="5"/>
  <c r="T625" i="5"/>
  <c r="L625" i="5"/>
  <c r="H625" i="5"/>
  <c r="T624" i="5"/>
  <c r="L624" i="5"/>
  <c r="H624" i="5"/>
  <c r="T623" i="5"/>
  <c r="L623" i="5"/>
  <c r="H623" i="5"/>
  <c r="T622" i="5"/>
  <c r="N622" i="5"/>
  <c r="N682" i="5" s="1"/>
  <c r="L622" i="5"/>
  <c r="H622" i="5"/>
  <c r="T621" i="5"/>
  <c r="L621" i="5"/>
  <c r="H621" i="5"/>
  <c r="T620" i="5"/>
  <c r="T619" i="5"/>
  <c r="L619" i="5"/>
  <c r="H619" i="5"/>
  <c r="T618" i="5"/>
  <c r="L618" i="5"/>
  <c r="H618" i="5"/>
  <c r="T617" i="5"/>
  <c r="L617" i="5"/>
  <c r="H617" i="5"/>
  <c r="T616" i="5"/>
  <c r="L616" i="5"/>
  <c r="H616" i="5"/>
  <c r="T615" i="5"/>
  <c r="L615" i="5"/>
  <c r="H615" i="5"/>
  <c r="T614" i="5"/>
  <c r="L614" i="5"/>
  <c r="H614" i="5"/>
  <c r="T613" i="5"/>
  <c r="L613" i="5"/>
  <c r="H613" i="5"/>
  <c r="T612" i="5"/>
  <c r="L612" i="5"/>
  <c r="H612" i="5"/>
  <c r="T611" i="5"/>
  <c r="L611" i="5"/>
  <c r="H611" i="5"/>
  <c r="T610" i="5"/>
  <c r="L610" i="5"/>
  <c r="H610" i="5"/>
  <c r="T609" i="5"/>
  <c r="L609" i="5"/>
  <c r="H609" i="5"/>
  <c r="T608" i="5"/>
  <c r="L608" i="5"/>
  <c r="H608" i="5"/>
  <c r="T607" i="5"/>
  <c r="L607" i="5"/>
  <c r="H607" i="5"/>
  <c r="T606" i="5"/>
  <c r="L606" i="5"/>
  <c r="H606" i="5"/>
  <c r="T605" i="5"/>
  <c r="H605" i="5"/>
  <c r="T604" i="5"/>
  <c r="H604" i="5"/>
  <c r="T603" i="5"/>
  <c r="L603" i="5"/>
  <c r="H603" i="5"/>
  <c r="T602" i="5"/>
  <c r="L602" i="5"/>
  <c r="H602" i="5"/>
  <c r="T601" i="5"/>
  <c r="L601" i="5"/>
  <c r="H601" i="5"/>
  <c r="T600" i="5"/>
  <c r="L600" i="5"/>
  <c r="H600" i="5"/>
  <c r="H599" i="5"/>
  <c r="T598" i="5"/>
  <c r="L598" i="5"/>
  <c r="H598" i="5"/>
  <c r="T597" i="5"/>
  <c r="L597" i="5"/>
  <c r="H597" i="5"/>
  <c r="T596" i="5"/>
  <c r="L596" i="5"/>
  <c r="T595" i="5"/>
  <c r="T594" i="5"/>
  <c r="L594" i="5"/>
  <c r="T593" i="5"/>
  <c r="L593" i="5"/>
  <c r="T591" i="5"/>
  <c r="L590" i="5"/>
  <c r="T588" i="5"/>
  <c r="L588" i="5"/>
  <c r="T587" i="5"/>
  <c r="L587" i="5"/>
  <c r="T586" i="5"/>
  <c r="L586" i="5"/>
  <c r="T585" i="5"/>
  <c r="L585" i="5"/>
  <c r="T584" i="5"/>
  <c r="L584" i="5"/>
  <c r="T583" i="5"/>
  <c r="L583" i="5"/>
  <c r="T582" i="5"/>
  <c r="L582" i="5"/>
  <c r="H582" i="5"/>
  <c r="T581" i="5"/>
  <c r="L581" i="5"/>
  <c r="H581" i="5"/>
  <c r="T580" i="5"/>
  <c r="L580" i="5"/>
  <c r="H580" i="5"/>
  <c r="T579" i="5"/>
  <c r="L579" i="5"/>
  <c r="H579" i="5"/>
  <c r="T578" i="5"/>
  <c r="L578" i="5"/>
  <c r="H578" i="5"/>
  <c r="T577" i="5"/>
  <c r="L577" i="5"/>
  <c r="H577" i="5"/>
  <c r="T576" i="5"/>
  <c r="L576" i="5"/>
  <c r="H576" i="5"/>
  <c r="T575" i="5"/>
  <c r="L575" i="5"/>
  <c r="H575" i="5"/>
  <c r="T574" i="5"/>
  <c r="L574" i="5"/>
  <c r="H574" i="5"/>
  <c r="T571" i="5"/>
  <c r="L571" i="5"/>
  <c r="H571" i="5"/>
  <c r="T570" i="5"/>
  <c r="L570" i="5"/>
  <c r="H570" i="5"/>
  <c r="T569" i="5"/>
  <c r="L569" i="5"/>
  <c r="H569" i="5"/>
  <c r="T568" i="5"/>
  <c r="L568" i="5"/>
  <c r="H568" i="5"/>
  <c r="T567" i="5"/>
  <c r="L567" i="5"/>
  <c r="H567" i="5"/>
  <c r="T566" i="5"/>
  <c r="L566" i="5"/>
  <c r="H566" i="5"/>
  <c r="T565" i="5"/>
  <c r="L565" i="5"/>
  <c r="H565" i="5"/>
  <c r="T564" i="5"/>
  <c r="L564" i="5"/>
  <c r="H564" i="5"/>
  <c r="T563" i="5"/>
  <c r="L563" i="5"/>
  <c r="H563" i="5"/>
  <c r="T562" i="5"/>
  <c r="L562" i="5"/>
  <c r="H562" i="5"/>
  <c r="T560" i="5"/>
  <c r="L560" i="5"/>
  <c r="H560" i="5"/>
  <c r="T559" i="5"/>
  <c r="L559" i="5"/>
  <c r="H559" i="5"/>
  <c r="T558" i="5"/>
  <c r="L558" i="5"/>
  <c r="H558" i="5"/>
  <c r="T557" i="5"/>
  <c r="L557" i="5"/>
  <c r="H557" i="5"/>
  <c r="T556" i="5"/>
  <c r="L556" i="5"/>
  <c r="H556" i="5"/>
  <c r="T555" i="5"/>
  <c r="L555" i="5"/>
  <c r="H555" i="5"/>
  <c r="T554" i="5"/>
  <c r="L554" i="5"/>
  <c r="H554" i="5"/>
  <c r="T553" i="5"/>
  <c r="L553" i="5"/>
  <c r="H553" i="5"/>
  <c r="T552" i="5"/>
  <c r="L552" i="5"/>
  <c r="H552" i="5"/>
  <c r="T551" i="5"/>
  <c r="L551" i="5"/>
  <c r="H551" i="5"/>
  <c r="T550" i="5"/>
  <c r="L550" i="5"/>
  <c r="H550" i="5"/>
  <c r="T549" i="5"/>
  <c r="L549" i="5"/>
  <c r="H549" i="5"/>
  <c r="T548" i="5"/>
  <c r="L548" i="5"/>
  <c r="H548" i="5"/>
  <c r="T547" i="5"/>
  <c r="L547" i="5"/>
  <c r="H547" i="5"/>
  <c r="T546" i="5"/>
  <c r="L546" i="5"/>
  <c r="H546" i="5"/>
  <c r="T545" i="5"/>
  <c r="L545" i="5"/>
  <c r="H545" i="5"/>
  <c r="T544" i="5"/>
  <c r="L544" i="5"/>
  <c r="H544" i="5"/>
  <c r="T543" i="5"/>
  <c r="L543" i="5"/>
  <c r="H543" i="5"/>
  <c r="T542" i="5"/>
  <c r="L542" i="5"/>
  <c r="H542" i="5"/>
  <c r="T541" i="5"/>
  <c r="L541" i="5"/>
  <c r="T540" i="5"/>
  <c r="L540" i="5"/>
  <c r="T539" i="5"/>
  <c r="L539" i="5"/>
  <c r="T538" i="5"/>
  <c r="T537" i="5"/>
  <c r="L537" i="5"/>
  <c r="H537" i="5"/>
  <c r="T536" i="5"/>
  <c r="L536" i="5"/>
  <c r="T535" i="5"/>
  <c r="L535" i="5"/>
  <c r="T534" i="5"/>
  <c r="L534" i="5"/>
  <c r="H534" i="5"/>
  <c r="T533" i="5"/>
  <c r="L533" i="5"/>
  <c r="H533" i="5"/>
  <c r="T532" i="5"/>
  <c r="L532" i="5"/>
  <c r="H532" i="5"/>
  <c r="T531" i="5"/>
  <c r="L531" i="5"/>
  <c r="H531" i="5"/>
  <c r="T530" i="5"/>
  <c r="L530" i="5"/>
  <c r="H530" i="5"/>
  <c r="T529" i="5"/>
  <c r="L529" i="5"/>
  <c r="H529" i="5"/>
  <c r="T528" i="5"/>
  <c r="L528" i="5"/>
  <c r="H528" i="5"/>
  <c r="T527" i="5"/>
  <c r="L527" i="5"/>
  <c r="H527" i="5"/>
  <c r="T526" i="5"/>
  <c r="L526" i="5"/>
  <c r="H526" i="5"/>
  <c r="T525" i="5"/>
  <c r="L525" i="5"/>
  <c r="H525" i="5"/>
  <c r="T524" i="5"/>
  <c r="L524" i="5"/>
  <c r="H524" i="5"/>
  <c r="T523" i="5"/>
  <c r="L523" i="5"/>
  <c r="H523" i="5"/>
  <c r="T522" i="5"/>
  <c r="L522" i="5"/>
  <c r="H522" i="5"/>
  <c r="T521" i="5"/>
  <c r="L521" i="5"/>
  <c r="H521" i="5"/>
  <c r="T520" i="5"/>
  <c r="L520" i="5"/>
  <c r="H520" i="5"/>
  <c r="T519" i="5"/>
  <c r="L519" i="5"/>
  <c r="H519" i="5"/>
  <c r="T518" i="5"/>
  <c r="L518" i="5"/>
  <c r="H518" i="5"/>
  <c r="T517" i="5"/>
  <c r="L517" i="5"/>
  <c r="H517" i="5"/>
  <c r="T516" i="5"/>
  <c r="L516" i="5"/>
  <c r="H516" i="5"/>
  <c r="T515" i="5"/>
  <c r="L515" i="5"/>
  <c r="H515" i="5"/>
  <c r="T514" i="5"/>
  <c r="L514" i="5"/>
  <c r="H514" i="5"/>
  <c r="T513" i="5"/>
  <c r="L513" i="5"/>
  <c r="H513" i="5"/>
  <c r="T512" i="5"/>
  <c r="L512" i="5"/>
  <c r="H512" i="5"/>
  <c r="T511" i="5"/>
  <c r="L511" i="5"/>
  <c r="H511" i="5"/>
  <c r="T510" i="5"/>
  <c r="L510" i="5"/>
  <c r="H510" i="5"/>
  <c r="T509" i="5"/>
  <c r="L509" i="5"/>
  <c r="H509" i="5"/>
  <c r="T508" i="5"/>
  <c r="L508" i="5"/>
  <c r="J508" i="5"/>
  <c r="H508" i="5"/>
  <c r="T507" i="5"/>
  <c r="L507" i="5"/>
  <c r="H507" i="5"/>
  <c r="T506" i="5"/>
  <c r="L506" i="5"/>
  <c r="J506" i="5"/>
  <c r="H506" i="5"/>
  <c r="T505" i="5"/>
  <c r="L505" i="5"/>
  <c r="H505" i="5"/>
  <c r="T504" i="5"/>
  <c r="L504" i="5"/>
  <c r="H504" i="5"/>
  <c r="T503" i="5"/>
  <c r="L503" i="5"/>
  <c r="H503" i="5"/>
  <c r="T502" i="5"/>
  <c r="L502" i="5"/>
  <c r="J502" i="5"/>
  <c r="H502" i="5"/>
  <c r="H501" i="5"/>
  <c r="L500" i="5"/>
  <c r="H500" i="5"/>
  <c r="T499" i="5"/>
  <c r="H499" i="5"/>
  <c r="T498" i="5"/>
  <c r="L498" i="5"/>
  <c r="T497" i="5"/>
  <c r="L497" i="5"/>
  <c r="H497" i="5"/>
  <c r="T496" i="5"/>
  <c r="L496" i="5"/>
  <c r="H496" i="5"/>
  <c r="T495" i="5"/>
  <c r="L495" i="5"/>
  <c r="H495" i="5"/>
  <c r="T494" i="5"/>
  <c r="L494" i="5"/>
  <c r="H494" i="5"/>
  <c r="T493" i="5"/>
  <c r="L493" i="5"/>
  <c r="H493" i="5"/>
  <c r="T492" i="5"/>
  <c r="L492" i="5"/>
  <c r="H492" i="5"/>
  <c r="T491" i="5"/>
  <c r="L491" i="5"/>
  <c r="J491" i="5"/>
  <c r="H491" i="5"/>
  <c r="T490" i="5"/>
  <c r="L490" i="5"/>
  <c r="H490" i="5"/>
  <c r="T489" i="5"/>
  <c r="L489" i="5"/>
  <c r="H489" i="5"/>
  <c r="T488" i="5"/>
  <c r="L488" i="5"/>
  <c r="H488" i="5"/>
  <c r="T487" i="5"/>
  <c r="L487" i="5"/>
  <c r="H487" i="5"/>
  <c r="T486" i="5"/>
  <c r="L486" i="5"/>
  <c r="H486" i="5"/>
  <c r="T485" i="5"/>
  <c r="L485" i="5"/>
  <c r="T484" i="5"/>
  <c r="L484" i="5"/>
  <c r="T483" i="5"/>
  <c r="L483" i="5"/>
  <c r="T482" i="5"/>
  <c r="L482" i="5"/>
  <c r="H482" i="5"/>
  <c r="T481" i="5"/>
  <c r="L481" i="5"/>
  <c r="H481" i="5"/>
  <c r="T480" i="5"/>
  <c r="L480" i="5"/>
  <c r="H480" i="5"/>
  <c r="T479" i="5"/>
  <c r="L479" i="5"/>
  <c r="H479" i="5"/>
  <c r="S475" i="5"/>
  <c r="Q475" i="5"/>
  <c r="P475" i="5"/>
  <c r="O475" i="5"/>
  <c r="K475" i="5"/>
  <c r="I475" i="5"/>
  <c r="G475" i="5"/>
  <c r="F475" i="5"/>
  <c r="C475" i="5"/>
  <c r="B475" i="5"/>
  <c r="AD474" i="5"/>
  <c r="AD475" i="5" s="1"/>
  <c r="T474" i="5"/>
  <c r="L474" i="5"/>
  <c r="H474" i="5"/>
  <c r="T473" i="5"/>
  <c r="L473" i="5"/>
  <c r="T472" i="5"/>
  <c r="L472" i="5"/>
  <c r="H472" i="5"/>
  <c r="T471" i="5"/>
  <c r="L471" i="5"/>
  <c r="H471" i="5"/>
  <c r="T470" i="5"/>
  <c r="L470" i="5"/>
  <c r="H470" i="5"/>
  <c r="T469" i="5"/>
  <c r="L469" i="5"/>
  <c r="H469" i="5"/>
  <c r="T468" i="5"/>
  <c r="L468" i="5"/>
  <c r="J468" i="5"/>
  <c r="H468" i="5"/>
  <c r="T467" i="5"/>
  <c r="L467" i="5"/>
  <c r="H467" i="5"/>
  <c r="T466" i="5"/>
  <c r="L466" i="5"/>
  <c r="H466" i="5"/>
  <c r="T465" i="5"/>
  <c r="L465" i="5"/>
  <c r="H465" i="5"/>
  <c r="T464" i="5"/>
  <c r="L464" i="5"/>
  <c r="H464" i="5"/>
  <c r="T462" i="5"/>
  <c r="L462" i="5"/>
  <c r="H462" i="5"/>
  <c r="T461" i="5"/>
  <c r="L461" i="5"/>
  <c r="H461" i="5"/>
  <c r="T460" i="5"/>
  <c r="L460" i="5"/>
  <c r="H460" i="5"/>
  <c r="T459" i="5"/>
  <c r="L459" i="5"/>
  <c r="H459" i="5"/>
  <c r="T458" i="5"/>
  <c r="L458" i="5"/>
  <c r="H458" i="5"/>
  <c r="T457" i="5"/>
  <c r="T456" i="5"/>
  <c r="L456" i="5"/>
  <c r="H456" i="5"/>
  <c r="T455" i="5"/>
  <c r="L455" i="5"/>
  <c r="H455" i="5"/>
  <c r="T454" i="5"/>
  <c r="L454" i="5"/>
  <c r="H454" i="5"/>
  <c r="T453" i="5"/>
  <c r="L453" i="5"/>
  <c r="H453" i="5"/>
  <c r="T452" i="5"/>
  <c r="L452" i="5"/>
  <c r="H452" i="5"/>
  <c r="T451" i="5"/>
  <c r="T450" i="5"/>
  <c r="T449" i="5"/>
  <c r="T448" i="5"/>
  <c r="L448" i="5"/>
  <c r="H448" i="5"/>
  <c r="T447" i="5"/>
  <c r="L447" i="5"/>
  <c r="H447" i="5"/>
  <c r="T446" i="5"/>
  <c r="L446" i="5"/>
  <c r="H446" i="5"/>
  <c r="T445" i="5"/>
  <c r="L445" i="5"/>
  <c r="H445" i="5"/>
  <c r="T444" i="5"/>
  <c r="L444" i="5"/>
  <c r="H444" i="5"/>
  <c r="T443" i="5"/>
  <c r="L443" i="5"/>
  <c r="H443" i="5"/>
  <c r="T442" i="5"/>
  <c r="L442" i="5"/>
  <c r="H442" i="5"/>
  <c r="T441" i="5"/>
  <c r="T440" i="5"/>
  <c r="L440" i="5"/>
  <c r="H440" i="5"/>
  <c r="T439" i="5"/>
  <c r="L439" i="5"/>
  <c r="H439" i="5"/>
  <c r="T438" i="5"/>
  <c r="L438" i="5"/>
  <c r="H438" i="5"/>
  <c r="T437" i="5"/>
  <c r="L437" i="5"/>
  <c r="H437" i="5"/>
  <c r="T436" i="5"/>
  <c r="L436" i="5"/>
  <c r="H436" i="5"/>
  <c r="T435" i="5"/>
  <c r="L435" i="5"/>
  <c r="H435" i="5"/>
  <c r="T434" i="5"/>
  <c r="L434" i="5"/>
  <c r="H434" i="5"/>
  <c r="T433" i="5"/>
  <c r="L433" i="5"/>
  <c r="H433" i="5"/>
  <c r="T432" i="5"/>
  <c r="L432" i="5"/>
  <c r="H432" i="5"/>
  <c r="T431" i="5"/>
  <c r="L431" i="5"/>
  <c r="H431" i="5"/>
  <c r="T430" i="5"/>
  <c r="L430" i="5"/>
  <c r="T429" i="5"/>
  <c r="L429" i="5"/>
  <c r="H429" i="5"/>
  <c r="T426" i="5"/>
  <c r="L426" i="5"/>
  <c r="H426" i="5"/>
  <c r="T425" i="5"/>
  <c r="L425" i="5"/>
  <c r="H425" i="5"/>
  <c r="T424" i="5"/>
  <c r="L424" i="5"/>
  <c r="H424" i="5"/>
  <c r="T423" i="5"/>
  <c r="T422" i="5"/>
  <c r="L422" i="5"/>
  <c r="T421" i="5"/>
  <c r="L421" i="5"/>
  <c r="H421" i="5"/>
  <c r="T420" i="5"/>
  <c r="L420" i="5"/>
  <c r="T419" i="5"/>
  <c r="L419" i="5"/>
  <c r="H419" i="5"/>
  <c r="T418" i="5"/>
  <c r="L418" i="5"/>
  <c r="T417" i="5"/>
  <c r="L417" i="5"/>
  <c r="H417" i="5"/>
  <c r="T416" i="5"/>
  <c r="L416" i="5"/>
  <c r="J416" i="5"/>
  <c r="H416" i="5"/>
  <c r="T415" i="5"/>
  <c r="L415" i="5"/>
  <c r="H415" i="5"/>
  <c r="T414" i="5"/>
  <c r="L414" i="5"/>
  <c r="T413" i="5"/>
  <c r="L413" i="5"/>
  <c r="T412" i="5"/>
  <c r="L412" i="5"/>
  <c r="T411" i="5"/>
  <c r="L411" i="5"/>
  <c r="T410" i="5"/>
  <c r="L410" i="5"/>
  <c r="H410" i="5"/>
  <c r="T409" i="5"/>
  <c r="L409" i="5"/>
  <c r="H409" i="5"/>
  <c r="T408" i="5"/>
  <c r="L408" i="5"/>
  <c r="H408" i="5"/>
  <c r="T407" i="5"/>
  <c r="L407" i="5"/>
  <c r="H407" i="5"/>
  <c r="T406" i="5"/>
  <c r="L406" i="5"/>
  <c r="H406" i="5"/>
  <c r="T405" i="5"/>
  <c r="L405" i="5"/>
  <c r="H405" i="5"/>
  <c r="T404" i="5"/>
  <c r="H404" i="5"/>
  <c r="T403" i="5"/>
  <c r="H403" i="5"/>
  <c r="T402" i="5"/>
  <c r="H402" i="5"/>
  <c r="T401" i="5"/>
  <c r="L401" i="5"/>
  <c r="H401" i="5"/>
  <c r="T400" i="5"/>
  <c r="L400" i="5"/>
  <c r="H400" i="5"/>
  <c r="T399" i="5"/>
  <c r="L399" i="5"/>
  <c r="H399" i="5"/>
  <c r="T398" i="5"/>
  <c r="L398" i="5"/>
  <c r="H398" i="5"/>
  <c r="T397" i="5"/>
  <c r="L397" i="5"/>
  <c r="H397" i="5"/>
  <c r="T396" i="5"/>
  <c r="T395" i="5"/>
  <c r="T394" i="5"/>
  <c r="L394" i="5"/>
  <c r="H394" i="5"/>
  <c r="T393" i="5"/>
  <c r="L393" i="5"/>
  <c r="H393" i="5"/>
  <c r="T392" i="5"/>
  <c r="T391" i="5"/>
  <c r="T389" i="5"/>
  <c r="L389" i="5"/>
  <c r="H389" i="5"/>
  <c r="T388" i="5"/>
  <c r="T387" i="5"/>
  <c r="L387" i="5"/>
  <c r="H387" i="5"/>
  <c r="T386" i="5"/>
  <c r="L386" i="5"/>
  <c r="H386" i="5"/>
  <c r="T385" i="5"/>
  <c r="L385" i="5"/>
  <c r="H385" i="5"/>
  <c r="T384" i="5"/>
  <c r="H384" i="5"/>
  <c r="T383" i="5"/>
  <c r="L383" i="5"/>
  <c r="H383" i="5"/>
  <c r="T382" i="5"/>
  <c r="L382" i="5"/>
  <c r="H382" i="5"/>
  <c r="T381" i="5"/>
  <c r="L381" i="5"/>
  <c r="H381" i="5"/>
  <c r="T380" i="5"/>
  <c r="L380" i="5"/>
  <c r="H380" i="5"/>
  <c r="T379" i="5"/>
  <c r="L379" i="5"/>
  <c r="H379" i="5"/>
  <c r="T378" i="5"/>
  <c r="L378" i="5"/>
  <c r="H378" i="5"/>
  <c r="T377" i="5"/>
  <c r="L377" i="5"/>
  <c r="H377" i="5"/>
  <c r="T376" i="5"/>
  <c r="L376" i="5"/>
  <c r="H376" i="5"/>
  <c r="T375" i="5"/>
  <c r="L375" i="5"/>
  <c r="H375" i="5"/>
  <c r="T374" i="5"/>
  <c r="L374" i="5"/>
  <c r="H374" i="5"/>
  <c r="T373" i="5"/>
  <c r="L373" i="5"/>
  <c r="H373" i="5"/>
  <c r="T372" i="5"/>
  <c r="L372" i="5"/>
  <c r="H372" i="5"/>
  <c r="T371" i="5"/>
  <c r="L371" i="5"/>
  <c r="H371" i="5"/>
  <c r="T370" i="5"/>
  <c r="L370" i="5"/>
  <c r="T369" i="5"/>
  <c r="L369" i="5"/>
  <c r="T368" i="5"/>
  <c r="L368" i="5"/>
  <c r="T367" i="5"/>
  <c r="L367" i="5"/>
  <c r="H367" i="5"/>
  <c r="T366" i="5"/>
  <c r="T365" i="5"/>
  <c r="L365" i="5"/>
  <c r="H365" i="5"/>
  <c r="T364" i="5"/>
  <c r="T363" i="5"/>
  <c r="L363" i="5"/>
  <c r="H363" i="5"/>
  <c r="H362" i="5"/>
  <c r="T361" i="5"/>
  <c r="T360" i="5"/>
  <c r="L360" i="5"/>
  <c r="T359" i="5"/>
  <c r="L359" i="5"/>
  <c r="T358" i="5"/>
  <c r="L358" i="5"/>
  <c r="H358" i="5"/>
  <c r="T357" i="5"/>
  <c r="L357" i="5"/>
  <c r="T356" i="5"/>
  <c r="L356" i="5"/>
  <c r="T355" i="5"/>
  <c r="L355" i="5"/>
  <c r="H355" i="5"/>
  <c r="T354" i="5"/>
  <c r="L354" i="5"/>
  <c r="H354" i="5"/>
  <c r="T353" i="5"/>
  <c r="T352" i="5"/>
  <c r="T351" i="5"/>
  <c r="L351" i="5"/>
  <c r="H351" i="5"/>
  <c r="T350" i="5"/>
  <c r="L350" i="5"/>
  <c r="H350" i="5"/>
  <c r="T349" i="5"/>
  <c r="N349" i="5"/>
  <c r="H349" i="5"/>
  <c r="T348" i="5"/>
  <c r="L348" i="5"/>
  <c r="H348" i="5"/>
  <c r="T347" i="5"/>
  <c r="L347" i="5"/>
  <c r="H347" i="5"/>
  <c r="T346" i="5"/>
  <c r="L346" i="5"/>
  <c r="H346" i="5"/>
  <c r="T345" i="5"/>
  <c r="T344" i="5"/>
  <c r="T343" i="5"/>
  <c r="H343" i="5"/>
  <c r="T342" i="5"/>
  <c r="L342" i="5"/>
  <c r="H342" i="5"/>
  <c r="T341" i="5"/>
  <c r="L341" i="5"/>
  <c r="H341" i="5"/>
  <c r="T340" i="5"/>
  <c r="L340" i="5"/>
  <c r="T339" i="5"/>
  <c r="L339" i="5"/>
  <c r="H339" i="5"/>
  <c r="T338" i="5"/>
  <c r="L338" i="5"/>
  <c r="H338" i="5"/>
  <c r="T337" i="5"/>
  <c r="L337" i="5"/>
  <c r="H337" i="5"/>
  <c r="T336" i="5"/>
  <c r="T335" i="5"/>
  <c r="T334" i="5"/>
  <c r="T333" i="5"/>
  <c r="L333" i="5"/>
  <c r="H333" i="5"/>
  <c r="T332" i="5"/>
  <c r="L332" i="5"/>
  <c r="H332" i="5"/>
  <c r="T331" i="5"/>
  <c r="L331" i="5"/>
  <c r="H331" i="5"/>
  <c r="T329" i="5"/>
  <c r="L329" i="5"/>
  <c r="H329" i="5"/>
  <c r="T328" i="5"/>
  <c r="L328" i="5"/>
  <c r="H328" i="5"/>
  <c r="T327" i="5"/>
  <c r="L327" i="5"/>
  <c r="H327" i="5"/>
  <c r="T326" i="5"/>
  <c r="L326" i="5"/>
  <c r="H326" i="5"/>
  <c r="T325" i="5"/>
  <c r="L325" i="5"/>
  <c r="H325" i="5"/>
  <c r="T324" i="5"/>
  <c r="L324" i="5"/>
  <c r="T323" i="5"/>
  <c r="L323" i="5"/>
  <c r="H323" i="5"/>
  <c r="T322" i="5"/>
  <c r="L322" i="5"/>
  <c r="J322" i="5"/>
  <c r="H322" i="5"/>
  <c r="T321" i="5"/>
  <c r="L321" i="5"/>
  <c r="T320" i="5"/>
  <c r="L320" i="5"/>
  <c r="T319" i="5"/>
  <c r="L319" i="5"/>
  <c r="H319" i="5"/>
  <c r="T318" i="5"/>
  <c r="L318" i="5"/>
  <c r="H318" i="5"/>
  <c r="T317" i="5"/>
  <c r="L317" i="5"/>
  <c r="J317" i="5"/>
  <c r="H317" i="5"/>
  <c r="T316" i="5"/>
  <c r="L316" i="5"/>
  <c r="H316" i="5"/>
  <c r="T315" i="5"/>
  <c r="L315" i="5"/>
  <c r="H315" i="5"/>
  <c r="T314" i="5"/>
  <c r="T313" i="5"/>
  <c r="L313" i="5"/>
  <c r="T312" i="5"/>
  <c r="L312" i="5"/>
  <c r="H312" i="5"/>
  <c r="T311" i="5"/>
  <c r="L311" i="5"/>
  <c r="H311" i="5"/>
  <c r="T310" i="5"/>
  <c r="L310" i="5"/>
  <c r="H310" i="5"/>
  <c r="T309" i="5"/>
  <c r="T308" i="5"/>
  <c r="T307" i="5"/>
  <c r="T306" i="5"/>
  <c r="L306" i="5"/>
  <c r="H306" i="5"/>
  <c r="T305" i="5"/>
  <c r="L305" i="5"/>
  <c r="J305" i="5"/>
  <c r="H305" i="5"/>
  <c r="T304" i="5"/>
  <c r="T303" i="5"/>
  <c r="T302" i="5"/>
  <c r="L302" i="5"/>
  <c r="J302" i="5"/>
  <c r="H302" i="5"/>
  <c r="T301" i="5"/>
  <c r="T300" i="5"/>
  <c r="L300" i="5"/>
  <c r="H300" i="5"/>
  <c r="T299" i="5"/>
  <c r="T298" i="5"/>
  <c r="L298" i="5"/>
  <c r="H298" i="5"/>
  <c r="T297" i="5"/>
  <c r="L297" i="5"/>
  <c r="H297" i="5"/>
  <c r="T296" i="5"/>
  <c r="H296" i="5"/>
  <c r="T295" i="5"/>
  <c r="L295" i="5"/>
  <c r="H295" i="5"/>
  <c r="T294" i="5"/>
  <c r="L294" i="5"/>
  <c r="H294" i="5"/>
  <c r="T293" i="5"/>
  <c r="L293" i="5"/>
  <c r="H293" i="5"/>
  <c r="T292" i="5"/>
  <c r="L292" i="5"/>
  <c r="H292" i="5"/>
  <c r="T291" i="5"/>
  <c r="L291" i="5"/>
  <c r="H291" i="5"/>
  <c r="T290" i="5"/>
  <c r="L290" i="5"/>
  <c r="H290" i="5"/>
  <c r="T289" i="5"/>
  <c r="L289" i="5"/>
  <c r="H289" i="5"/>
  <c r="T287" i="5"/>
  <c r="L287" i="5"/>
  <c r="H287" i="5"/>
  <c r="T286" i="5"/>
  <c r="L286" i="5"/>
  <c r="H286" i="5"/>
  <c r="T285" i="5"/>
  <c r="L285" i="5"/>
  <c r="H285" i="5"/>
  <c r="E285" i="5"/>
  <c r="E475" i="5" s="1"/>
  <c r="D285" i="5"/>
  <c r="D475" i="5" s="1"/>
  <c r="T284" i="5"/>
  <c r="L284" i="5"/>
  <c r="H284" i="5"/>
  <c r="T283" i="5"/>
  <c r="L283" i="5"/>
  <c r="H283" i="5"/>
  <c r="T282" i="5"/>
  <c r="L282" i="5"/>
  <c r="H282" i="5"/>
  <c r="T281" i="5"/>
  <c r="L281" i="5"/>
  <c r="H281" i="5"/>
  <c r="T280" i="5"/>
  <c r="L280" i="5"/>
  <c r="H280" i="5"/>
  <c r="T279" i="5"/>
  <c r="L279" i="5"/>
  <c r="H279" i="5"/>
  <c r="T278" i="5"/>
  <c r="T277" i="5"/>
  <c r="L277" i="5"/>
  <c r="H277" i="5"/>
  <c r="T276" i="5"/>
  <c r="L276" i="5"/>
  <c r="H276" i="5"/>
  <c r="T275" i="5"/>
  <c r="L275" i="5"/>
  <c r="H275" i="5"/>
  <c r="T274" i="5"/>
  <c r="H274" i="5"/>
  <c r="T273" i="5"/>
  <c r="L273" i="5"/>
  <c r="H273" i="5"/>
  <c r="T272" i="5"/>
  <c r="L272" i="5"/>
  <c r="J272" i="5"/>
  <c r="H272" i="5"/>
  <c r="T271" i="5"/>
  <c r="H271" i="5"/>
  <c r="T270" i="5"/>
  <c r="L270" i="5"/>
  <c r="H270" i="5"/>
  <c r="T269" i="5"/>
  <c r="L269" i="5"/>
  <c r="H269" i="5"/>
  <c r="T268" i="5"/>
  <c r="H268" i="5"/>
  <c r="T267" i="5"/>
  <c r="L267" i="5"/>
  <c r="H267" i="5"/>
  <c r="T266" i="5"/>
  <c r="L266" i="5"/>
  <c r="H266" i="5"/>
  <c r="T265" i="5"/>
  <c r="T264" i="5"/>
  <c r="T263" i="5"/>
  <c r="T262" i="5"/>
  <c r="T261" i="5"/>
  <c r="T260" i="5"/>
  <c r="L260" i="5"/>
  <c r="H260" i="5"/>
  <c r="T259" i="5"/>
  <c r="H259" i="5"/>
  <c r="T258" i="5"/>
  <c r="L258" i="5"/>
  <c r="H258" i="5"/>
  <c r="T257" i="5"/>
  <c r="L257" i="5"/>
  <c r="H257" i="5"/>
  <c r="T256" i="5"/>
  <c r="H256" i="5"/>
  <c r="T255" i="5"/>
  <c r="L255" i="5"/>
  <c r="H255" i="5"/>
  <c r="T254" i="5"/>
  <c r="L254" i="5"/>
  <c r="H254" i="5"/>
  <c r="T253" i="5"/>
  <c r="L253" i="5"/>
  <c r="H253" i="5"/>
  <c r="T252" i="5"/>
  <c r="L252" i="5"/>
  <c r="H252" i="5"/>
  <c r="T251" i="5"/>
  <c r="L251" i="5"/>
  <c r="H251" i="5"/>
  <c r="T250" i="5"/>
  <c r="L250" i="5"/>
  <c r="H250" i="5"/>
  <c r="T249" i="5"/>
  <c r="L249" i="5"/>
  <c r="T248" i="5"/>
  <c r="L248" i="5"/>
  <c r="T247" i="5"/>
  <c r="L247" i="5"/>
  <c r="H247" i="5"/>
  <c r="T246" i="5"/>
  <c r="L246" i="5"/>
  <c r="H246" i="5"/>
  <c r="T245" i="5"/>
  <c r="L245" i="5"/>
  <c r="H245" i="5"/>
  <c r="T244" i="5"/>
  <c r="L244" i="5"/>
  <c r="H244" i="5"/>
  <c r="T243" i="5"/>
  <c r="L243" i="5"/>
  <c r="H243" i="5"/>
  <c r="T242" i="5"/>
  <c r="L242" i="5"/>
  <c r="H242" i="5"/>
  <c r="T241" i="5"/>
  <c r="L241" i="5"/>
  <c r="H241" i="5"/>
  <c r="T240" i="5"/>
  <c r="L240" i="5"/>
  <c r="H240" i="5"/>
  <c r="T239" i="5"/>
  <c r="H239" i="5"/>
  <c r="T238" i="5"/>
  <c r="L238" i="5"/>
  <c r="H238" i="5"/>
  <c r="T237" i="5"/>
  <c r="L237" i="5"/>
  <c r="H237" i="5"/>
  <c r="T236" i="5"/>
  <c r="L236" i="5"/>
  <c r="H236" i="5"/>
  <c r="T235" i="5"/>
  <c r="L235" i="5"/>
  <c r="H235" i="5"/>
  <c r="T234" i="5"/>
  <c r="L234" i="5"/>
  <c r="H234" i="5"/>
  <c r="T233" i="5"/>
  <c r="L233" i="5"/>
  <c r="H233" i="5"/>
  <c r="T232" i="5"/>
  <c r="L232" i="5"/>
  <c r="H232" i="5"/>
  <c r="T231" i="5"/>
  <c r="L231" i="5"/>
  <c r="T230" i="5"/>
  <c r="L230" i="5"/>
  <c r="H230" i="5"/>
  <c r="T229" i="5"/>
  <c r="L229" i="5"/>
  <c r="H229" i="5"/>
  <c r="T228" i="5"/>
  <c r="L228" i="5"/>
  <c r="H228" i="5"/>
  <c r="T227" i="5"/>
  <c r="T226" i="5"/>
  <c r="T225" i="5"/>
  <c r="L225" i="5"/>
  <c r="H225" i="5"/>
  <c r="T224" i="5"/>
  <c r="L224" i="5"/>
  <c r="H224" i="5"/>
  <c r="T223" i="5"/>
  <c r="L223" i="5"/>
  <c r="H223" i="5"/>
  <c r="T222" i="5"/>
  <c r="L222" i="5"/>
  <c r="H222" i="5"/>
  <c r="T221" i="5"/>
  <c r="T220" i="5"/>
  <c r="L220" i="5"/>
  <c r="H220" i="5"/>
  <c r="T219" i="5"/>
  <c r="L219" i="5"/>
  <c r="H219" i="5"/>
  <c r="T218" i="5"/>
  <c r="L218" i="5"/>
  <c r="H218" i="5"/>
  <c r="T217" i="5"/>
  <c r="L217" i="5"/>
  <c r="T216" i="5"/>
  <c r="L216" i="5"/>
  <c r="T215" i="5"/>
  <c r="L215" i="5"/>
  <c r="H215" i="5"/>
  <c r="T214" i="5"/>
  <c r="L214" i="5"/>
  <c r="H214" i="5"/>
  <c r="T213" i="5"/>
  <c r="L213" i="5"/>
  <c r="H213" i="5"/>
  <c r="T212" i="5"/>
  <c r="L212" i="5"/>
  <c r="H212" i="5"/>
  <c r="T211" i="5"/>
  <c r="T210" i="5"/>
  <c r="T209" i="5"/>
  <c r="T208" i="5"/>
  <c r="T207" i="5"/>
  <c r="L207" i="5"/>
  <c r="H207" i="5"/>
  <c r="T206" i="5"/>
  <c r="H206" i="5"/>
  <c r="T205" i="5"/>
  <c r="L205" i="5"/>
  <c r="H205" i="5"/>
  <c r="T204" i="5"/>
  <c r="L204" i="5"/>
  <c r="H204" i="5"/>
  <c r="T203" i="5"/>
  <c r="L203" i="5"/>
  <c r="H203" i="5"/>
  <c r="T202" i="5"/>
  <c r="L202" i="5"/>
  <c r="H202" i="5"/>
  <c r="T198" i="5"/>
  <c r="L198" i="5"/>
  <c r="J198" i="5"/>
  <c r="H198" i="5"/>
  <c r="T197" i="5"/>
  <c r="L197" i="5"/>
  <c r="H197" i="5"/>
  <c r="T196" i="5"/>
  <c r="L196" i="5"/>
  <c r="H196" i="5"/>
  <c r="T195" i="5"/>
  <c r="L195" i="5"/>
  <c r="H195" i="5"/>
  <c r="T194" i="5"/>
  <c r="L194" i="5"/>
  <c r="H194" i="5"/>
  <c r="T193" i="5"/>
  <c r="L193" i="5"/>
  <c r="H193" i="5"/>
  <c r="T192" i="5"/>
  <c r="L192" i="5"/>
  <c r="H192" i="5"/>
  <c r="T191" i="5"/>
  <c r="H191" i="5"/>
  <c r="T190" i="5"/>
  <c r="L190" i="5"/>
  <c r="H190" i="5"/>
  <c r="T189" i="5"/>
  <c r="L189" i="5"/>
  <c r="H189" i="5"/>
  <c r="T188" i="5"/>
  <c r="L188" i="5"/>
  <c r="H188" i="5"/>
  <c r="T187" i="5"/>
  <c r="L187" i="5"/>
  <c r="H187" i="5"/>
  <c r="T186" i="5"/>
  <c r="H186" i="5"/>
  <c r="T185" i="5"/>
  <c r="H185" i="5"/>
  <c r="T184" i="5"/>
  <c r="L184" i="5"/>
  <c r="H184" i="5"/>
  <c r="T183" i="5"/>
  <c r="L183" i="5"/>
  <c r="H183" i="5"/>
  <c r="T182" i="5"/>
  <c r="L182" i="5"/>
  <c r="H182" i="5"/>
  <c r="T181" i="5"/>
  <c r="L181" i="5"/>
  <c r="H181" i="5"/>
  <c r="T180" i="5"/>
  <c r="N180" i="5"/>
  <c r="H180" i="5"/>
  <c r="T179" i="5"/>
  <c r="L179" i="5"/>
  <c r="H179" i="5"/>
  <c r="T178" i="5"/>
  <c r="L178" i="5"/>
  <c r="H178" i="5"/>
  <c r="T177" i="5"/>
  <c r="L177" i="5"/>
  <c r="H177" i="5"/>
  <c r="T176" i="5"/>
  <c r="H176" i="5"/>
  <c r="T175" i="5"/>
  <c r="L175" i="5"/>
  <c r="H175" i="5"/>
  <c r="T174" i="5"/>
  <c r="L174" i="5"/>
  <c r="H174" i="5"/>
  <c r="T173" i="5"/>
  <c r="L173" i="5"/>
  <c r="H173" i="5"/>
  <c r="T172" i="5"/>
  <c r="L172" i="5"/>
  <c r="H172" i="5"/>
  <c r="T171" i="5"/>
  <c r="L171" i="5"/>
  <c r="H171" i="5"/>
  <c r="T170" i="5"/>
  <c r="L170" i="5"/>
  <c r="H170" i="5"/>
  <c r="T169" i="5"/>
  <c r="L169" i="5"/>
  <c r="H169" i="5"/>
  <c r="T168" i="5"/>
  <c r="L168" i="5"/>
  <c r="H168" i="5"/>
  <c r="T167" i="5"/>
  <c r="L167" i="5"/>
  <c r="H167" i="5"/>
  <c r="T166" i="5"/>
  <c r="T165" i="5"/>
  <c r="T164" i="5"/>
  <c r="L164" i="5"/>
  <c r="H164" i="5"/>
  <c r="T163" i="5"/>
  <c r="L163" i="5"/>
  <c r="H163" i="5"/>
  <c r="T162" i="5"/>
  <c r="L162" i="5"/>
  <c r="H162" i="5"/>
  <c r="T161" i="5"/>
  <c r="L161" i="5"/>
  <c r="H161" i="5"/>
  <c r="T160" i="5"/>
  <c r="L160" i="5"/>
  <c r="H160" i="5"/>
  <c r="T159" i="5"/>
  <c r="L159" i="5"/>
  <c r="H159" i="5"/>
  <c r="T158" i="5"/>
  <c r="L158" i="5"/>
  <c r="H158" i="5"/>
  <c r="T157" i="5"/>
  <c r="L157" i="5"/>
  <c r="H157" i="5"/>
  <c r="T156" i="5"/>
  <c r="T155" i="5"/>
  <c r="T154" i="5"/>
  <c r="L154" i="5"/>
  <c r="H154" i="5"/>
  <c r="T153" i="5"/>
  <c r="L153" i="5"/>
  <c r="H153" i="5"/>
  <c r="T152" i="5"/>
  <c r="L152" i="5"/>
  <c r="H152" i="5"/>
  <c r="T151" i="5"/>
  <c r="L151" i="5"/>
  <c r="H151" i="5"/>
  <c r="T150" i="5"/>
  <c r="L150" i="5"/>
  <c r="H150" i="5"/>
  <c r="T149" i="5"/>
  <c r="L149" i="5"/>
  <c r="H149" i="5"/>
  <c r="T148" i="5"/>
  <c r="L148" i="5"/>
  <c r="H148" i="5"/>
  <c r="T147" i="5"/>
  <c r="L147" i="5"/>
  <c r="H147" i="5"/>
  <c r="T146" i="5"/>
  <c r="L146" i="5"/>
  <c r="J146" i="5"/>
  <c r="H146" i="5"/>
  <c r="T145" i="5"/>
  <c r="L145" i="5"/>
  <c r="H145" i="5"/>
  <c r="T144" i="5"/>
  <c r="L144" i="5"/>
  <c r="H144" i="5"/>
  <c r="T143" i="5"/>
  <c r="L143" i="5"/>
  <c r="H143" i="5"/>
  <c r="T142" i="5"/>
  <c r="L142" i="5"/>
  <c r="H142" i="5"/>
  <c r="T141" i="5"/>
  <c r="L141" i="5"/>
  <c r="J141" i="5"/>
  <c r="H141" i="5"/>
  <c r="T140" i="5"/>
  <c r="H140" i="5"/>
  <c r="T139" i="5"/>
  <c r="L139" i="5"/>
  <c r="H139" i="5"/>
  <c r="L138" i="5"/>
  <c r="H138" i="5"/>
  <c r="T137" i="5"/>
  <c r="L137" i="5"/>
  <c r="H137" i="5"/>
  <c r="T136" i="5"/>
  <c r="L136" i="5"/>
  <c r="H136" i="5"/>
  <c r="T135" i="5"/>
  <c r="L135" i="5"/>
  <c r="H135" i="5"/>
  <c r="T134" i="5"/>
  <c r="L134" i="5"/>
  <c r="H134" i="5"/>
  <c r="T133" i="5"/>
  <c r="L133" i="5"/>
  <c r="H133" i="5"/>
  <c r="T132" i="5"/>
  <c r="L132" i="5"/>
  <c r="H132" i="5"/>
  <c r="T131" i="5"/>
  <c r="L131" i="5"/>
  <c r="J131" i="5"/>
  <c r="H131" i="5"/>
  <c r="T130" i="5"/>
  <c r="L130" i="5"/>
  <c r="H130" i="5"/>
  <c r="T129" i="5"/>
  <c r="L129" i="5"/>
  <c r="H129" i="5"/>
  <c r="T128" i="5"/>
  <c r="R126" i="5"/>
  <c r="L125" i="5"/>
  <c r="M125" i="5" s="1"/>
  <c r="M475" i="5" s="1"/>
  <c r="H125" i="5"/>
  <c r="T124" i="5"/>
  <c r="L124" i="5"/>
  <c r="H124" i="5"/>
  <c r="T123" i="5"/>
  <c r="L123" i="5"/>
  <c r="H123" i="5"/>
  <c r="T122" i="5"/>
  <c r="L122" i="5"/>
  <c r="T121" i="5"/>
  <c r="L121" i="5"/>
  <c r="H121" i="5"/>
  <c r="T120" i="5"/>
  <c r="L120" i="5"/>
  <c r="H120" i="5"/>
  <c r="T119" i="5"/>
  <c r="L119" i="5"/>
  <c r="H119" i="5"/>
  <c r="T118" i="5"/>
  <c r="L118" i="5"/>
  <c r="H118" i="5"/>
  <c r="T117" i="5"/>
  <c r="L117" i="5"/>
  <c r="H117" i="5"/>
  <c r="T116" i="5"/>
  <c r="L116" i="5"/>
  <c r="H116" i="5"/>
  <c r="T115" i="5"/>
  <c r="L115" i="5"/>
  <c r="H115" i="5"/>
  <c r="T114" i="5"/>
  <c r="L114" i="5"/>
  <c r="H114" i="5"/>
  <c r="T113" i="5"/>
  <c r="L113" i="5"/>
  <c r="H113" i="5"/>
  <c r="T112" i="5"/>
  <c r="L112" i="5"/>
  <c r="H112" i="5"/>
  <c r="T111" i="5"/>
  <c r="L111" i="5"/>
  <c r="H111" i="5"/>
  <c r="T110" i="5"/>
  <c r="L110" i="5"/>
  <c r="H110" i="5"/>
  <c r="T109" i="5"/>
  <c r="T108" i="5"/>
  <c r="L108" i="5"/>
  <c r="H108" i="5"/>
  <c r="T107" i="5"/>
  <c r="R107" i="5"/>
  <c r="T104" i="5"/>
  <c r="T103" i="5"/>
  <c r="L103" i="5"/>
  <c r="H103" i="5"/>
  <c r="T102" i="5"/>
  <c r="L102" i="5"/>
  <c r="H102" i="5"/>
  <c r="T101" i="5"/>
  <c r="T100" i="5"/>
  <c r="L100" i="5"/>
  <c r="H100" i="5"/>
  <c r="T99" i="5"/>
  <c r="L99" i="5"/>
  <c r="H99" i="5"/>
  <c r="T98" i="5"/>
  <c r="T97" i="5"/>
  <c r="L97" i="5"/>
  <c r="H97" i="5"/>
  <c r="T96" i="5"/>
  <c r="L96" i="5"/>
  <c r="H96" i="5"/>
  <c r="T95" i="5"/>
  <c r="T94" i="5"/>
  <c r="T93" i="5"/>
  <c r="T92" i="5"/>
  <c r="T91" i="5"/>
  <c r="L91" i="5"/>
  <c r="H91" i="5"/>
  <c r="T90" i="5"/>
  <c r="L90" i="5"/>
  <c r="H90" i="5"/>
  <c r="T89" i="5"/>
  <c r="L89" i="5"/>
  <c r="H89" i="5"/>
  <c r="T88" i="5"/>
  <c r="L88" i="5"/>
  <c r="J88" i="5"/>
  <c r="H88" i="5"/>
  <c r="T87" i="5"/>
  <c r="L87" i="5"/>
  <c r="H87" i="5"/>
  <c r="T86" i="5"/>
  <c r="T85" i="5"/>
  <c r="T84" i="5"/>
  <c r="T83" i="5"/>
  <c r="L83" i="5"/>
  <c r="H83" i="5"/>
  <c r="T82" i="5"/>
  <c r="T81" i="5"/>
  <c r="L81" i="5"/>
  <c r="H81" i="5"/>
  <c r="T80" i="5"/>
  <c r="L80" i="5"/>
  <c r="H80" i="5"/>
  <c r="T79" i="5"/>
  <c r="T78" i="5"/>
  <c r="T77" i="5"/>
  <c r="L77" i="5"/>
  <c r="H77" i="5"/>
  <c r="T76" i="5"/>
  <c r="L76" i="5"/>
  <c r="H76" i="5"/>
  <c r="T75" i="5"/>
  <c r="L75" i="5"/>
  <c r="L70" i="5"/>
  <c r="H70" i="5"/>
  <c r="T69" i="5"/>
  <c r="L69" i="5"/>
  <c r="H69" i="5"/>
  <c r="T68" i="5"/>
  <c r="L68" i="5"/>
  <c r="H68" i="5"/>
  <c r="T67" i="5"/>
  <c r="L67" i="5"/>
  <c r="H67" i="5"/>
  <c r="T65" i="5"/>
  <c r="L65" i="5"/>
  <c r="H65" i="5"/>
  <c r="T64" i="5"/>
  <c r="H64" i="5"/>
  <c r="T63" i="5"/>
  <c r="L63" i="5"/>
  <c r="H63" i="5"/>
  <c r="T62" i="5"/>
  <c r="L62" i="5"/>
  <c r="H62" i="5"/>
  <c r="T61" i="5"/>
  <c r="L61" i="5"/>
  <c r="H61" i="5"/>
  <c r="T60" i="5"/>
  <c r="L60" i="5"/>
  <c r="H60" i="5"/>
  <c r="T59" i="5"/>
  <c r="L59" i="5"/>
  <c r="H59" i="5"/>
  <c r="T58" i="5"/>
  <c r="L58" i="5"/>
  <c r="T57" i="5"/>
  <c r="L57" i="5"/>
  <c r="T56" i="5"/>
  <c r="L56" i="5"/>
  <c r="H56" i="5"/>
  <c r="T55" i="5"/>
  <c r="T54" i="5"/>
  <c r="T53" i="5"/>
  <c r="L53" i="5"/>
  <c r="H53" i="5"/>
  <c r="T52" i="5"/>
  <c r="L52" i="5"/>
  <c r="H52" i="5"/>
  <c r="T51" i="5"/>
  <c r="L51" i="5"/>
  <c r="H51" i="5"/>
  <c r="T50" i="5"/>
  <c r="L50" i="5"/>
  <c r="H50" i="5"/>
  <c r="T49" i="5"/>
  <c r="L49" i="5"/>
  <c r="H49" i="5"/>
  <c r="T48" i="5"/>
  <c r="L48" i="5"/>
  <c r="H48" i="5"/>
  <c r="T47" i="5"/>
  <c r="L47" i="5"/>
  <c r="H47" i="5"/>
  <c r="T46" i="5"/>
  <c r="L46" i="5"/>
  <c r="H46" i="5"/>
  <c r="T45" i="5"/>
  <c r="L45" i="5"/>
  <c r="H45" i="5"/>
  <c r="T44" i="5"/>
  <c r="L44" i="5"/>
  <c r="H44" i="5"/>
  <c r="T43" i="5"/>
  <c r="L43" i="5"/>
  <c r="H43" i="5"/>
  <c r="T42" i="5"/>
  <c r="L42" i="5"/>
  <c r="H42" i="5"/>
  <c r="T41" i="5"/>
  <c r="L41" i="5"/>
  <c r="H41" i="5"/>
  <c r="T40" i="5"/>
  <c r="L40" i="5"/>
  <c r="H40" i="5"/>
  <c r="T39" i="5"/>
  <c r="L39" i="5"/>
  <c r="H39" i="5"/>
  <c r="T38" i="5"/>
  <c r="L38" i="5"/>
  <c r="H38" i="5"/>
  <c r="T37" i="5"/>
  <c r="L37" i="5"/>
  <c r="J37" i="5"/>
  <c r="H37" i="5"/>
  <c r="T36" i="5"/>
  <c r="L36" i="5"/>
  <c r="H36" i="5"/>
  <c r="T35" i="5"/>
  <c r="L35" i="5"/>
  <c r="H35" i="5"/>
  <c r="T34" i="5"/>
  <c r="L34" i="5"/>
  <c r="H34" i="5"/>
  <c r="T33" i="5"/>
  <c r="L33" i="5"/>
  <c r="H33" i="5"/>
  <c r="T32" i="5"/>
  <c r="T31" i="5"/>
  <c r="T30" i="5"/>
  <c r="L30" i="5"/>
  <c r="H30" i="5"/>
  <c r="T29" i="5"/>
  <c r="L29" i="5"/>
  <c r="H29" i="5"/>
  <c r="T28" i="5"/>
  <c r="L28" i="5"/>
  <c r="H28" i="5"/>
  <c r="T27" i="5"/>
  <c r="L27" i="5"/>
  <c r="H27" i="5"/>
  <c r="T26" i="5"/>
  <c r="L26" i="5"/>
  <c r="H26" i="5"/>
  <c r="T25" i="5"/>
  <c r="L25" i="5"/>
  <c r="H25" i="5"/>
  <c r="T24" i="5"/>
  <c r="L24" i="5"/>
  <c r="H24" i="5"/>
  <c r="T23" i="5"/>
  <c r="L23" i="5"/>
  <c r="H23" i="5"/>
  <c r="T22" i="5"/>
  <c r="L22" i="5"/>
  <c r="H22" i="5"/>
  <c r="T21" i="5"/>
  <c r="L21" i="5"/>
  <c r="H21" i="5"/>
  <c r="T20" i="5"/>
  <c r="L20" i="5"/>
  <c r="H20" i="5"/>
  <c r="T19" i="5"/>
  <c r="L19" i="5"/>
  <c r="H19" i="5"/>
  <c r="T17" i="5"/>
  <c r="R17" i="5"/>
  <c r="R475" i="5" s="1"/>
  <c r="T16" i="5"/>
  <c r="L16" i="5"/>
  <c r="H16" i="5"/>
  <c r="T15" i="5"/>
  <c r="L15" i="5"/>
  <c r="H15" i="5"/>
  <c r="T14" i="5"/>
  <c r="L14" i="5"/>
  <c r="H14" i="5"/>
  <c r="T13" i="5"/>
  <c r="L13" i="5"/>
  <c r="H13" i="5"/>
  <c r="T12" i="5"/>
  <c r="L12" i="5"/>
  <c r="T11" i="5"/>
  <c r="L11" i="5"/>
  <c r="T10" i="5"/>
  <c r="L10" i="5"/>
  <c r="T9" i="5"/>
  <c r="L9" i="5"/>
  <c r="T8" i="5"/>
  <c r="L8" i="5"/>
  <c r="H8" i="5"/>
  <c r="T7" i="5"/>
  <c r="L7" i="5"/>
  <c r="J7" i="5"/>
  <c r="J475" i="5" s="1"/>
  <c r="H7" i="5"/>
  <c r="T6" i="5"/>
  <c r="L6" i="5"/>
  <c r="H6" i="5"/>
  <c r="T5" i="5"/>
  <c r="L5" i="5"/>
  <c r="H5" i="5"/>
  <c r="AY1" i="5"/>
  <c r="V130" i="5" s="1"/>
  <c r="O477" i="5" l="1"/>
  <c r="O737" i="5"/>
  <c r="L899" i="5"/>
  <c r="K901" i="5" s="1"/>
  <c r="O901" i="5"/>
  <c r="J960" i="5"/>
  <c r="L735" i="5"/>
  <c r="K737" i="5" s="1"/>
  <c r="J717" i="5"/>
  <c r="H811" i="5"/>
  <c r="G813" i="5" s="1"/>
  <c r="J682" i="5"/>
  <c r="S737" i="5"/>
  <c r="H852" i="5"/>
  <c r="G854" i="5" s="1"/>
  <c r="L783" i="5"/>
  <c r="K785" i="5" s="1"/>
  <c r="T682" i="5"/>
  <c r="S684" i="5" s="1"/>
  <c r="T717" i="5"/>
  <c r="S719" i="5" s="1"/>
  <c r="O854" i="5"/>
  <c r="L1187" i="5"/>
  <c r="K1189" i="5" s="1"/>
  <c r="L1205" i="5"/>
  <c r="K1207" i="5" s="1"/>
  <c r="O1207" i="5"/>
  <c r="T1304" i="5"/>
  <c r="S1306" i="5" s="1"/>
  <c r="H1368" i="5"/>
  <c r="G1370" i="5" s="1"/>
  <c r="L1402" i="5"/>
  <c r="K1404" i="5" s="1"/>
  <c r="V12" i="5"/>
  <c r="V13" i="5"/>
  <c r="V14" i="5"/>
  <c r="V15" i="5"/>
  <c r="H1120" i="5"/>
  <c r="G1122" i="5" s="1"/>
  <c r="T1187" i="5"/>
  <c r="S1189" i="5" s="1"/>
  <c r="H1346" i="5"/>
  <c r="G1348" i="5" s="1"/>
  <c r="L1368" i="5"/>
  <c r="K1370" i="5" s="1"/>
  <c r="T1402" i="5"/>
  <c r="S1404" i="5" s="1"/>
  <c r="L1429" i="5"/>
  <c r="K1431" i="5" s="1"/>
  <c r="H1462" i="5"/>
  <c r="L717" i="5"/>
  <c r="O1348" i="5"/>
  <c r="O1404" i="5"/>
  <c r="J1462" i="5"/>
  <c r="H783" i="5"/>
  <c r="G785" i="5" s="1"/>
  <c r="O924" i="5"/>
  <c r="V7" i="5"/>
  <c r="V8" i="5"/>
  <c r="V21" i="5"/>
  <c r="V22" i="5"/>
  <c r="V28" i="5"/>
  <c r="V34" i="5"/>
  <c r="V35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72" i="5"/>
  <c r="V75" i="5"/>
  <c r="V76" i="5"/>
  <c r="V77" i="5"/>
  <c r="V86" i="5"/>
  <c r="V87" i="5"/>
  <c r="V105" i="5"/>
  <c r="V139" i="5"/>
  <c r="V143" i="5"/>
  <c r="V144" i="5"/>
  <c r="V146" i="5"/>
  <c r="V147" i="5"/>
  <c r="V148" i="5"/>
  <c r="V149" i="5"/>
  <c r="V150" i="5"/>
  <c r="V151" i="5"/>
  <c r="V152" i="5"/>
  <c r="V153" i="5"/>
  <c r="V154" i="5"/>
  <c r="T811" i="5"/>
  <c r="S813" i="5" s="1"/>
  <c r="O813" i="5"/>
  <c r="C852" i="5"/>
  <c r="O879" i="5"/>
  <c r="H899" i="5"/>
  <c r="G901" i="5" s="1"/>
  <c r="T899" i="5"/>
  <c r="S901" i="5" s="1"/>
  <c r="H960" i="5"/>
  <c r="G962" i="5" s="1"/>
  <c r="L960" i="5"/>
  <c r="K962" i="5" s="1"/>
  <c r="T1046" i="5"/>
  <c r="S1048" i="5" s="1"/>
  <c r="H1046" i="5"/>
  <c r="G1048" i="5" s="1"/>
  <c r="L1046" i="5"/>
  <c r="K1048" i="5" s="1"/>
  <c r="O1048" i="5"/>
  <c r="H1099" i="5"/>
  <c r="G1101" i="5" s="1"/>
  <c r="R1099" i="5"/>
  <c r="T1120" i="5"/>
  <c r="S1122" i="5" s="1"/>
  <c r="H1187" i="5"/>
  <c r="G1189" i="5" s="1"/>
  <c r="O1189" i="5"/>
  <c r="H1205" i="5"/>
  <c r="G1207" i="5" s="1"/>
  <c r="C1205" i="5"/>
  <c r="L1304" i="5"/>
  <c r="K1306" i="5" s="1"/>
  <c r="T1346" i="5"/>
  <c r="O1370" i="5"/>
  <c r="H1402" i="5"/>
  <c r="G1404" i="5" s="1"/>
  <c r="T1462" i="5"/>
  <c r="L475" i="5"/>
  <c r="K477" i="5" s="1"/>
  <c r="V11" i="5"/>
  <c r="V18" i="5"/>
  <c r="V23" i="5"/>
  <c r="V24" i="5"/>
  <c r="V29" i="5"/>
  <c r="V30" i="5"/>
  <c r="V36" i="5"/>
  <c r="V55" i="5"/>
  <c r="V56" i="5"/>
  <c r="V79" i="5"/>
  <c r="V80" i="5"/>
  <c r="V81" i="5"/>
  <c r="V92" i="5"/>
  <c r="V98" i="5"/>
  <c r="V104" i="5"/>
  <c r="V107" i="5"/>
  <c r="V108" i="5"/>
  <c r="V141" i="5"/>
  <c r="V145" i="5"/>
  <c r="V156" i="5"/>
  <c r="V157" i="5"/>
  <c r="V158" i="5"/>
  <c r="V159" i="5"/>
  <c r="V160" i="5"/>
  <c r="V161" i="5"/>
  <c r="V162" i="5"/>
  <c r="V163" i="5"/>
  <c r="V164" i="5"/>
  <c r="T783" i="5"/>
  <c r="S785" i="5" s="1"/>
  <c r="L811" i="5"/>
  <c r="K813" i="5" s="1"/>
  <c r="L852" i="5"/>
  <c r="K854" i="5" s="1"/>
  <c r="T877" i="5"/>
  <c r="S879" i="5" s="1"/>
  <c r="H877" i="5"/>
  <c r="G879" i="5" s="1"/>
  <c r="T922" i="5"/>
  <c r="S924" i="5" s="1"/>
  <c r="H922" i="5"/>
  <c r="G924" i="5" s="1"/>
  <c r="O962" i="5"/>
  <c r="H999" i="5"/>
  <c r="G1001" i="5" s="1"/>
  <c r="L1099" i="5"/>
  <c r="K1101" i="5" s="1"/>
  <c r="O1101" i="5"/>
  <c r="L1120" i="5"/>
  <c r="K1122" i="5" s="1"/>
  <c r="O1122" i="5"/>
  <c r="H1304" i="5"/>
  <c r="G1306" i="5" s="1"/>
  <c r="L1346" i="5"/>
  <c r="K1348" i="5" s="1"/>
  <c r="T1368" i="5"/>
  <c r="S1370" i="5" s="1"/>
  <c r="T1429" i="5"/>
  <c r="S1431" i="5" s="1"/>
  <c r="L1462" i="5"/>
  <c r="V19" i="5"/>
  <c r="V25" i="5"/>
  <c r="V57" i="5"/>
  <c r="V94" i="5"/>
  <c r="V99" i="5"/>
  <c r="V100" i="5"/>
  <c r="V128" i="5"/>
  <c r="V129" i="5"/>
  <c r="V131" i="5"/>
  <c r="V132" i="5"/>
  <c r="V133" i="5"/>
  <c r="V134" i="5"/>
  <c r="V135" i="5"/>
  <c r="V136" i="5"/>
  <c r="V137" i="5"/>
  <c r="V142" i="5"/>
  <c r="V166" i="5"/>
  <c r="V167" i="5"/>
  <c r="V168" i="5"/>
  <c r="V169" i="5"/>
  <c r="V170" i="5"/>
  <c r="V171" i="5"/>
  <c r="V172" i="5"/>
  <c r="V173" i="5"/>
  <c r="V174" i="5"/>
  <c r="V175" i="5"/>
  <c r="L682" i="5"/>
  <c r="K684" i="5" s="1"/>
  <c r="O719" i="5"/>
  <c r="H735" i="5"/>
  <c r="G737" i="5" s="1"/>
  <c r="O785" i="5"/>
  <c r="T852" i="5"/>
  <c r="S854" i="5" s="1"/>
  <c r="L922" i="5"/>
  <c r="K924" i="5" s="1"/>
  <c r="L999" i="5"/>
  <c r="K1001" i="5" s="1"/>
  <c r="O1001" i="5"/>
  <c r="T1205" i="5"/>
  <c r="S1207" i="5" s="1"/>
  <c r="O1306" i="5"/>
  <c r="O1431" i="5"/>
  <c r="V16" i="5"/>
  <c r="V20" i="5"/>
  <c r="V26" i="5"/>
  <c r="V27" i="5"/>
  <c r="V32" i="5"/>
  <c r="V33" i="5"/>
  <c r="V73" i="5"/>
  <c r="V84" i="5"/>
  <c r="V126" i="5"/>
  <c r="V138" i="5"/>
  <c r="H682" i="5"/>
  <c r="G684" i="5" s="1"/>
  <c r="O684" i="5"/>
  <c r="H717" i="5"/>
  <c r="G719" i="5" s="1"/>
  <c r="T960" i="5"/>
  <c r="S962" i="5" s="1"/>
  <c r="T999" i="5"/>
  <c r="S1001" i="5" s="1"/>
  <c r="H1429" i="5"/>
  <c r="G1431" i="5" s="1"/>
  <c r="V1938" i="5"/>
  <c r="V1934" i="5"/>
  <c r="V1930" i="5"/>
  <c r="V1926" i="5"/>
  <c r="V1922" i="5"/>
  <c r="V1918" i="5"/>
  <c r="V1914" i="5"/>
  <c r="V1910" i="5"/>
  <c r="V1906" i="5"/>
  <c r="V1902" i="5"/>
  <c r="V1898" i="5"/>
  <c r="V1894" i="5"/>
  <c r="V1890" i="5"/>
  <c r="V1886" i="5"/>
  <c r="V1882" i="5"/>
  <c r="V1878" i="5"/>
  <c r="V1874" i="5"/>
  <c r="V1870" i="5"/>
  <c r="V1866" i="5"/>
  <c r="V1862" i="5"/>
  <c r="V1858" i="5"/>
  <c r="V1854" i="5"/>
  <c r="V1850" i="5"/>
  <c r="V1846" i="5"/>
  <c r="V1842" i="5"/>
  <c r="V1838" i="5"/>
  <c r="V1834" i="5"/>
  <c r="V1830" i="5"/>
  <c r="V1826" i="5"/>
  <c r="V1822" i="5"/>
  <c r="V1818" i="5"/>
  <c r="V1814" i="5"/>
  <c r="V1810" i="5"/>
  <c r="V1806" i="5"/>
  <c r="V1802" i="5"/>
  <c r="V1798" i="5"/>
  <c r="V1794" i="5"/>
  <c r="V1790" i="5"/>
  <c r="V1786" i="5"/>
  <c r="V1782" i="5"/>
  <c r="V1778" i="5"/>
  <c r="V1774" i="5"/>
  <c r="V1770" i="5"/>
  <c r="V1766" i="5"/>
  <c r="V1762" i="5"/>
  <c r="V1758" i="5"/>
  <c r="V1754" i="5"/>
  <c r="V1750" i="5"/>
  <c r="V1746" i="5"/>
  <c r="AY1743" i="5"/>
  <c r="AY1741" i="5"/>
  <c r="AY1739" i="5"/>
  <c r="AY1737" i="5"/>
  <c r="V1734" i="5"/>
  <c r="V1730" i="5"/>
  <c r="V1726" i="5"/>
  <c r="V1722" i="5"/>
  <c r="V1718" i="5"/>
  <c r="V1714" i="5"/>
  <c r="V1710" i="5"/>
  <c r="V1706" i="5"/>
  <c r="V1702" i="5"/>
  <c r="V1698" i="5"/>
  <c r="V1694" i="5"/>
  <c r="V1690" i="5"/>
  <c r="V1686" i="5"/>
  <c r="V1682" i="5"/>
  <c r="V1678" i="5"/>
  <c r="V1674" i="5"/>
  <c r="V1670" i="5"/>
  <c r="V1666" i="5"/>
  <c r="V1662" i="5"/>
  <c r="V1658" i="5"/>
  <c r="V1654" i="5"/>
  <c r="V1650" i="5"/>
  <c r="V1646" i="5"/>
  <c r="V1642" i="5"/>
  <c r="V1638" i="5"/>
  <c r="V1634" i="5"/>
  <c r="V1630" i="5"/>
  <c r="V1626" i="5"/>
  <c r="V1622" i="5"/>
  <c r="V1618" i="5"/>
  <c r="V1614" i="5"/>
  <c r="V1610" i="5"/>
  <c r="V1606" i="5"/>
  <c r="V1602" i="5"/>
  <c r="V1598" i="5"/>
  <c r="V1594" i="5"/>
  <c r="V1590" i="5"/>
  <c r="V1586" i="5"/>
  <c r="V1582" i="5"/>
  <c r="V1578" i="5"/>
  <c r="V1574" i="5"/>
  <c r="V1570" i="5"/>
  <c r="V1566" i="5"/>
  <c r="V1562" i="5"/>
  <c r="V1558" i="5"/>
  <c r="V1554" i="5"/>
  <c r="V1550" i="5"/>
  <c r="V1546" i="5"/>
  <c r="V1542" i="5"/>
  <c r="V1538" i="5"/>
  <c r="V1534" i="5"/>
  <c r="V1530" i="5"/>
  <c r="V1526" i="5"/>
  <c r="V1522" i="5"/>
  <c r="V1518" i="5"/>
  <c r="V1514" i="5"/>
  <c r="V1510" i="5"/>
  <c r="V1506" i="5"/>
  <c r="V1502" i="5"/>
  <c r="V1498" i="5"/>
  <c r="V1494" i="5"/>
  <c r="V1490" i="5"/>
  <c r="V1486" i="5"/>
  <c r="V1482" i="5"/>
  <c r="V1478" i="5"/>
  <c r="V1474" i="5"/>
  <c r="V1470" i="5"/>
  <c r="V1466" i="5"/>
  <c r="V1461" i="5"/>
  <c r="V1460" i="5"/>
  <c r="V1459" i="5"/>
  <c r="V1458" i="5"/>
  <c r="V1435" i="5"/>
  <c r="V1433" i="5"/>
  <c r="V1432" i="5"/>
  <c r="V1429" i="5"/>
  <c r="V1428" i="5"/>
  <c r="V1426" i="5"/>
  <c r="V1425" i="5"/>
  <c r="V1422" i="5"/>
  <c r="V1420" i="5"/>
  <c r="V1414" i="5"/>
  <c r="V1413" i="5"/>
  <c r="V1412" i="5"/>
  <c r="V1411" i="5"/>
  <c r="V1410" i="5"/>
  <c r="V1409" i="5"/>
  <c r="V1408" i="5"/>
  <c r="V1407" i="5"/>
  <c r="V1406" i="5"/>
  <c r="V1405" i="5"/>
  <c r="V1363" i="5"/>
  <c r="V1362" i="5"/>
  <c r="V1361" i="5"/>
  <c r="V1360" i="5"/>
  <c r="V1359" i="5"/>
  <c r="V1358" i="5"/>
  <c r="V1357" i="5"/>
  <c r="V1356" i="5"/>
  <c r="V1355" i="5"/>
  <c r="V1354" i="5"/>
  <c r="V1353" i="5"/>
  <c r="V1352" i="5"/>
  <c r="V1351" i="5"/>
  <c r="V1350" i="5"/>
  <c r="V1349" i="5"/>
  <c r="V1346" i="5"/>
  <c r="V1345" i="5"/>
  <c r="V1329" i="5"/>
  <c r="V1326" i="5"/>
  <c r="V1304" i="5"/>
  <c r="V1303" i="5"/>
  <c r="V1299" i="5"/>
  <c r="V1298" i="5"/>
  <c r="V1296" i="5"/>
  <c r="V1295" i="5"/>
  <c r="V1284" i="5"/>
  <c r="V1282" i="5"/>
  <c r="V1280" i="5"/>
  <c r="V1277" i="5"/>
  <c r="V1276" i="5"/>
  <c r="V1203" i="5"/>
  <c r="V1194" i="5"/>
  <c r="V1193" i="5"/>
  <c r="V1192" i="5"/>
  <c r="V1191" i="5"/>
  <c r="V1190" i="5"/>
  <c r="V1175" i="5"/>
  <c r="V1174" i="5"/>
  <c r="V1173" i="5"/>
  <c r="V1172" i="5"/>
  <c r="V1171" i="5"/>
  <c r="V1170" i="5"/>
  <c r="V1167" i="5"/>
  <c r="V1166" i="5"/>
  <c r="V1165" i="5"/>
  <c r="V1164" i="5"/>
  <c r="V1163" i="5"/>
  <c r="V1162" i="5"/>
  <c r="V1161" i="5"/>
  <c r="V1160" i="5"/>
  <c r="V1159" i="5"/>
  <c r="V1158" i="5"/>
  <c r="V1157" i="5"/>
  <c r="V1156" i="5"/>
  <c r="V1155" i="5"/>
  <c r="V1149" i="5"/>
  <c r="V1120" i="5"/>
  <c r="V1119" i="5"/>
  <c r="V1113" i="5"/>
  <c r="V1939" i="5"/>
  <c r="V1935" i="5"/>
  <c r="V1931" i="5"/>
  <c r="V1927" i="5"/>
  <c r="V1923" i="5"/>
  <c r="V1919" i="5"/>
  <c r="V1915" i="5"/>
  <c r="V1911" i="5"/>
  <c r="V1907" i="5"/>
  <c r="V1903" i="5"/>
  <c r="V1899" i="5"/>
  <c r="V1895" i="5"/>
  <c r="V1891" i="5"/>
  <c r="V1887" i="5"/>
  <c r="V1883" i="5"/>
  <c r="V1879" i="5"/>
  <c r="V1875" i="5"/>
  <c r="V1871" i="5"/>
  <c r="V1867" i="5"/>
  <c r="V1863" i="5"/>
  <c r="V1859" i="5"/>
  <c r="V1855" i="5"/>
  <c r="V1851" i="5"/>
  <c r="V1847" i="5"/>
  <c r="V1843" i="5"/>
  <c r="V1839" i="5"/>
  <c r="V1835" i="5"/>
  <c r="V1831" i="5"/>
  <c r="V1827" i="5"/>
  <c r="V1823" i="5"/>
  <c r="V1819" i="5"/>
  <c r="V1815" i="5"/>
  <c r="V1811" i="5"/>
  <c r="V1807" i="5"/>
  <c r="V1803" i="5"/>
  <c r="V1799" i="5"/>
  <c r="V1795" i="5"/>
  <c r="V1791" i="5"/>
  <c r="V1787" i="5"/>
  <c r="V1783" i="5"/>
  <c r="V1779" i="5"/>
  <c r="V1775" i="5"/>
  <c r="V1771" i="5"/>
  <c r="V1767" i="5"/>
  <c r="V1763" i="5"/>
  <c r="V1759" i="5"/>
  <c r="V1755" i="5"/>
  <c r="V1751" i="5"/>
  <c r="V1747" i="5"/>
  <c r="V1744" i="5"/>
  <c r="V1742" i="5"/>
  <c r="V1740" i="5"/>
  <c r="V1738" i="5"/>
  <c r="V1735" i="5"/>
  <c r="V1731" i="5"/>
  <c r="V1727" i="5"/>
  <c r="V1723" i="5"/>
  <c r="V1719" i="5"/>
  <c r="V1715" i="5"/>
  <c r="V1711" i="5"/>
  <c r="V1707" i="5"/>
  <c r="V1703" i="5"/>
  <c r="V1699" i="5"/>
  <c r="V1695" i="5"/>
  <c r="V1691" i="5"/>
  <c r="V1687" i="5"/>
  <c r="V1683" i="5"/>
  <c r="V1679" i="5"/>
  <c r="V1675" i="5"/>
  <c r="V1671" i="5"/>
  <c r="V1667" i="5"/>
  <c r="V1663" i="5"/>
  <c r="V1659" i="5"/>
  <c r="V1655" i="5"/>
  <c r="V1651" i="5"/>
  <c r="V1647" i="5"/>
  <c r="V1643" i="5"/>
  <c r="V1639" i="5"/>
  <c r="V1635" i="5"/>
  <c r="V1631" i="5"/>
  <c r="V1627" i="5"/>
  <c r="V1623" i="5"/>
  <c r="V1619" i="5"/>
  <c r="V1615" i="5"/>
  <c r="V1611" i="5"/>
  <c r="V1607" i="5"/>
  <c r="V1603" i="5"/>
  <c r="V1599" i="5"/>
  <c r="V1595" i="5"/>
  <c r="V1591" i="5"/>
  <c r="V1587" i="5"/>
  <c r="V1583" i="5"/>
  <c r="V1579" i="5"/>
  <c r="V1575" i="5"/>
  <c r="V1571" i="5"/>
  <c r="V1567" i="5"/>
  <c r="V1563" i="5"/>
  <c r="V1559" i="5"/>
  <c r="V1555" i="5"/>
  <c r="V1551" i="5"/>
  <c r="V1547" i="5"/>
  <c r="V1543" i="5"/>
  <c r="V1539" i="5"/>
  <c r="V1535" i="5"/>
  <c r="V1531" i="5"/>
  <c r="V1527" i="5"/>
  <c r="V1523" i="5"/>
  <c r="V1519" i="5"/>
  <c r="V1515" i="5"/>
  <c r="V1511" i="5"/>
  <c r="V1507" i="5"/>
  <c r="V1503" i="5"/>
  <c r="V1499" i="5"/>
  <c r="V1495" i="5"/>
  <c r="V1491" i="5"/>
  <c r="V1487" i="5"/>
  <c r="V1483" i="5"/>
  <c r="V1479" i="5"/>
  <c r="V1475" i="5"/>
  <c r="V1471" i="5"/>
  <c r="V1467" i="5"/>
  <c r="V1450" i="5"/>
  <c r="V1449" i="5"/>
  <c r="V1448" i="5"/>
  <c r="V1447" i="5"/>
  <c r="V1446" i="5"/>
  <c r="V1445" i="5"/>
  <c r="V1444" i="5"/>
  <c r="V1443" i="5"/>
  <c r="V1442" i="5"/>
  <c r="V1441" i="5"/>
  <c r="V1440" i="5"/>
  <c r="V1438" i="5"/>
  <c r="V1423" i="5"/>
  <c r="V1418" i="5"/>
  <c r="V1416" i="5"/>
  <c r="V1368" i="5"/>
  <c r="V1367" i="5"/>
  <c r="V1366" i="5"/>
  <c r="V1365" i="5"/>
  <c r="V1364" i="5"/>
  <c r="V1335" i="5"/>
  <c r="V1334" i="5"/>
  <c r="V1328" i="5"/>
  <c r="V1327" i="5"/>
  <c r="V1305" i="5"/>
  <c r="V1260" i="5"/>
  <c r="V1259" i="5"/>
  <c r="V1258" i="5"/>
  <c r="V1257" i="5"/>
  <c r="V1256" i="5"/>
  <c r="V1255" i="5"/>
  <c r="V1254" i="5"/>
  <c r="V1253" i="5"/>
  <c r="V1252" i="5"/>
  <c r="V1250" i="5"/>
  <c r="V1248" i="5"/>
  <c r="V1247" i="5"/>
  <c r="V1246" i="5"/>
  <c r="V1244" i="5"/>
  <c r="V1241" i="5"/>
  <c r="V1235" i="5"/>
  <c r="V1233" i="5"/>
  <c r="V1231" i="5"/>
  <c r="V1229" i="5"/>
  <c r="V1221" i="5"/>
  <c r="V1219" i="5"/>
  <c r="V1217" i="5"/>
  <c r="V1216" i="5"/>
  <c r="V1214" i="5"/>
  <c r="V1212" i="5"/>
  <c r="V1206" i="5"/>
  <c r="V1198" i="5"/>
  <c r="V1182" i="5"/>
  <c r="V1181" i="5"/>
  <c r="V1180" i="5"/>
  <c r="V1178" i="5"/>
  <c r="V1169" i="5"/>
  <c r="V1940" i="5"/>
  <c r="V1936" i="5"/>
  <c r="V1932" i="5"/>
  <c r="V1928" i="5"/>
  <c r="V1924" i="5"/>
  <c r="V1920" i="5"/>
  <c r="V1916" i="5"/>
  <c r="V1912" i="5"/>
  <c r="V1908" i="5"/>
  <c r="V1904" i="5"/>
  <c r="V1900" i="5"/>
  <c r="V1896" i="5"/>
  <c r="V1892" i="5"/>
  <c r="V1888" i="5"/>
  <c r="V1884" i="5"/>
  <c r="V1880" i="5"/>
  <c r="V1876" i="5"/>
  <c r="V1872" i="5"/>
  <c r="V1868" i="5"/>
  <c r="V1864" i="5"/>
  <c r="V1860" i="5"/>
  <c r="V1856" i="5"/>
  <c r="V1852" i="5"/>
  <c r="V1848" i="5"/>
  <c r="V1844" i="5"/>
  <c r="V1840" i="5"/>
  <c r="V1836" i="5"/>
  <c r="V1832" i="5"/>
  <c r="V1828" i="5"/>
  <c r="V1824" i="5"/>
  <c r="V1820" i="5"/>
  <c r="V1816" i="5"/>
  <c r="V1812" i="5"/>
  <c r="V1808" i="5"/>
  <c r="V1804" i="5"/>
  <c r="V1800" i="5"/>
  <c r="V1796" i="5"/>
  <c r="V1792" i="5"/>
  <c r="V1788" i="5"/>
  <c r="V1784" i="5"/>
  <c r="V1780" i="5"/>
  <c r="V1776" i="5"/>
  <c r="V1772" i="5"/>
  <c r="V1768" i="5"/>
  <c r="V1764" i="5"/>
  <c r="V1760" i="5"/>
  <c r="V1756" i="5"/>
  <c r="V1752" i="5"/>
  <c r="V1748" i="5"/>
  <c r="AY1744" i="5"/>
  <c r="AY1742" i="5"/>
  <c r="AY1740" i="5"/>
  <c r="AY1738" i="5"/>
  <c r="V1736" i="5"/>
  <c r="V1732" i="5"/>
  <c r="V1728" i="5"/>
  <c r="V1724" i="5"/>
  <c r="V1720" i="5"/>
  <c r="V1716" i="5"/>
  <c r="V1712" i="5"/>
  <c r="V1708" i="5"/>
  <c r="V1704" i="5"/>
  <c r="V1700" i="5"/>
  <c r="V1696" i="5"/>
  <c r="V1692" i="5"/>
  <c r="V1688" i="5"/>
  <c r="V1684" i="5"/>
  <c r="V1680" i="5"/>
  <c r="V1676" i="5"/>
  <c r="V1672" i="5"/>
  <c r="V1668" i="5"/>
  <c r="V1664" i="5"/>
  <c r="V1660" i="5"/>
  <c r="V1656" i="5"/>
  <c r="V1652" i="5"/>
  <c r="V1648" i="5"/>
  <c r="V1644" i="5"/>
  <c r="V1640" i="5"/>
  <c r="V1636" i="5"/>
  <c r="V1632" i="5"/>
  <c r="V1628" i="5"/>
  <c r="V1624" i="5"/>
  <c r="V1620" i="5"/>
  <c r="V1616" i="5"/>
  <c r="V1612" i="5"/>
  <c r="V1608" i="5"/>
  <c r="V1604" i="5"/>
  <c r="V1600" i="5"/>
  <c r="V1596" i="5"/>
  <c r="V1592" i="5"/>
  <c r="V1588" i="5"/>
  <c r="V1584" i="5"/>
  <c r="V1580" i="5"/>
  <c r="V1576" i="5"/>
  <c r="V1572" i="5"/>
  <c r="V1568" i="5"/>
  <c r="V1564" i="5"/>
  <c r="V1560" i="5"/>
  <c r="V1556" i="5"/>
  <c r="V1552" i="5"/>
  <c r="V1548" i="5"/>
  <c r="V1544" i="5"/>
  <c r="V1540" i="5"/>
  <c r="V1536" i="5"/>
  <c r="V1532" i="5"/>
  <c r="V1528" i="5"/>
  <c r="V1524" i="5"/>
  <c r="V1520" i="5"/>
  <c r="V1516" i="5"/>
  <c r="V1512" i="5"/>
  <c r="V1508" i="5"/>
  <c r="V1504" i="5"/>
  <c r="V1500" i="5"/>
  <c r="V1496" i="5"/>
  <c r="V1492" i="5"/>
  <c r="V1488" i="5"/>
  <c r="V1484" i="5"/>
  <c r="V1480" i="5"/>
  <c r="V1476" i="5"/>
  <c r="V1472" i="5"/>
  <c r="V1468" i="5"/>
  <c r="V1465" i="5"/>
  <c r="V1453" i="5"/>
  <c r="V1452" i="5"/>
  <c r="V1451" i="5"/>
  <c r="V1436" i="5"/>
  <c r="V1434" i="5"/>
  <c r="V1424" i="5"/>
  <c r="V1419" i="5"/>
  <c r="V1415" i="5"/>
  <c r="V1402" i="5"/>
  <c r="V1401" i="5"/>
  <c r="V1400" i="5"/>
  <c r="V1399" i="5"/>
  <c r="V1398" i="5"/>
  <c r="V1397" i="5"/>
  <c r="V1396" i="5"/>
  <c r="V1395" i="5"/>
  <c r="V1394" i="5"/>
  <c r="V1393" i="5"/>
  <c r="V1392" i="5"/>
  <c r="V1391" i="5"/>
  <c r="V1390" i="5"/>
  <c r="V1389" i="5"/>
  <c r="V1388" i="5"/>
  <c r="V1387" i="5"/>
  <c r="V1386" i="5"/>
  <c r="V1385" i="5"/>
  <c r="V1384" i="5"/>
  <c r="V1383" i="5"/>
  <c r="V1382" i="5"/>
  <c r="V1380" i="5"/>
  <c r="V1379" i="5"/>
  <c r="V1369" i="5"/>
  <c r="V1333" i="5"/>
  <c r="V1332" i="5"/>
  <c r="V1325" i="5"/>
  <c r="V1324" i="5"/>
  <c r="V1323" i="5"/>
  <c r="V1322" i="5"/>
  <c r="V1321" i="5"/>
  <c r="V1320" i="5"/>
  <c r="V1319" i="5"/>
  <c r="V1318" i="5"/>
  <c r="V1317" i="5"/>
  <c r="V1316" i="5"/>
  <c r="V1315" i="5"/>
  <c r="V1314" i="5"/>
  <c r="V1313" i="5"/>
  <c r="V1312" i="5"/>
  <c r="V1311" i="5"/>
  <c r="V1310" i="5"/>
  <c r="V1309" i="5"/>
  <c r="V1308" i="5"/>
  <c r="V1307" i="5"/>
  <c r="V1301" i="5"/>
  <c r="V1300" i="5"/>
  <c r="V1297" i="5"/>
  <c r="V1294" i="5"/>
  <c r="V1293" i="5"/>
  <c r="V1292" i="5"/>
  <c r="V1291" i="5"/>
  <c r="V1290" i="5"/>
  <c r="V1289" i="5"/>
  <c r="V1288" i="5"/>
  <c r="V1287" i="5"/>
  <c r="V1286" i="5"/>
  <c r="V1285" i="5"/>
  <c r="V1283" i="5"/>
  <c r="V1281" i="5"/>
  <c r="V1279" i="5"/>
  <c r="V1278" i="5"/>
  <c r="V1275" i="5"/>
  <c r="V1274" i="5"/>
  <c r="V1273" i="5"/>
  <c r="V1272" i="5"/>
  <c r="V1271" i="5"/>
  <c r="V1270" i="5"/>
  <c r="V1269" i="5"/>
  <c r="V1268" i="5"/>
  <c r="V1267" i="5"/>
  <c r="V1266" i="5"/>
  <c r="V1265" i="5"/>
  <c r="V1264" i="5"/>
  <c r="V1263" i="5"/>
  <c r="V1262" i="5"/>
  <c r="V1261" i="5"/>
  <c r="V1211" i="5"/>
  <c r="V1210" i="5"/>
  <c r="V1209" i="5"/>
  <c r="V1208" i="5"/>
  <c r="V1205" i="5"/>
  <c r="V1204" i="5"/>
  <c r="V1197" i="5"/>
  <c r="V1196" i="5"/>
  <c r="V1195" i="5"/>
  <c r="V1187" i="5"/>
  <c r="V1185" i="5"/>
  <c r="V1184" i="5"/>
  <c r="V1183" i="5"/>
  <c r="V1177" i="5"/>
  <c r="V1168" i="5"/>
  <c r="V1153" i="5"/>
  <c r="V1152" i="5"/>
  <c r="V1151" i="5"/>
  <c r="V1150" i="5"/>
  <c r="V1147" i="5"/>
  <c r="V1121" i="5"/>
  <c r="V1114" i="5"/>
  <c r="V1112" i="5"/>
  <c r="V1111" i="5"/>
  <c r="V1110" i="5"/>
  <c r="V1109" i="5"/>
  <c r="V1108" i="5"/>
  <c r="V1107" i="5"/>
  <c r="V1941" i="5"/>
  <c r="V1937" i="5"/>
  <c r="V1933" i="5"/>
  <c r="V1929" i="5"/>
  <c r="V1925" i="5"/>
  <c r="V1921" i="5"/>
  <c r="V1917" i="5"/>
  <c r="V1913" i="5"/>
  <c r="V1909" i="5"/>
  <c r="V1905" i="5"/>
  <c r="V1901" i="5"/>
  <c r="V1897" i="5"/>
  <c r="V1893" i="5"/>
  <c r="V1889" i="5"/>
  <c r="V1885" i="5"/>
  <c r="V1881" i="5"/>
  <c r="V1877" i="5"/>
  <c r="V1873" i="5"/>
  <c r="V1869" i="5"/>
  <c r="V1865" i="5"/>
  <c r="V1861" i="5"/>
  <c r="V1857" i="5"/>
  <c r="V1853" i="5"/>
  <c r="V1849" i="5"/>
  <c r="V1845" i="5"/>
  <c r="V1841" i="5"/>
  <c r="V1837" i="5"/>
  <c r="V1833" i="5"/>
  <c r="V1829" i="5"/>
  <c r="V1825" i="5"/>
  <c r="V1821" i="5"/>
  <c r="V1817" i="5"/>
  <c r="V1813" i="5"/>
  <c r="V1809" i="5"/>
  <c r="V1805" i="5"/>
  <c r="V1801" i="5"/>
  <c r="V1797" i="5"/>
  <c r="V1793" i="5"/>
  <c r="V1789" i="5"/>
  <c r="V1785" i="5"/>
  <c r="V1781" i="5"/>
  <c r="V1777" i="5"/>
  <c r="V1773" i="5"/>
  <c r="V1769" i="5"/>
  <c r="V1765" i="5"/>
  <c r="V1761" i="5"/>
  <c r="V1757" i="5"/>
  <c r="V1753" i="5"/>
  <c r="V1749" i="5"/>
  <c r="V1745" i="5"/>
  <c r="V1743" i="5"/>
  <c r="V1741" i="5"/>
  <c r="V1739" i="5"/>
  <c r="V1737" i="5"/>
  <c r="V1733" i="5"/>
  <c r="V1729" i="5"/>
  <c r="V1725" i="5"/>
  <c r="V1721" i="5"/>
  <c r="V1717" i="5"/>
  <c r="V1713" i="5"/>
  <c r="V1709" i="5"/>
  <c r="V1705" i="5"/>
  <c r="V1701" i="5"/>
  <c r="V1697" i="5"/>
  <c r="V1693" i="5"/>
  <c r="V1689" i="5"/>
  <c r="V1685" i="5"/>
  <c r="V1681" i="5"/>
  <c r="V1677" i="5"/>
  <c r="V1673" i="5"/>
  <c r="V1669" i="5"/>
  <c r="V1665" i="5"/>
  <c r="V1661" i="5"/>
  <c r="V1657" i="5"/>
  <c r="V1653" i="5"/>
  <c r="V1649" i="5"/>
  <c r="V1645" i="5"/>
  <c r="V1641" i="5"/>
  <c r="V1637" i="5"/>
  <c r="V1633" i="5"/>
  <c r="V1629" i="5"/>
  <c r="V1625" i="5"/>
  <c r="V1621" i="5"/>
  <c r="V1617" i="5"/>
  <c r="V1613" i="5"/>
  <c r="V1609" i="5"/>
  <c r="V1605" i="5"/>
  <c r="V1601" i="5"/>
  <c r="V1597" i="5"/>
  <c r="V1593" i="5"/>
  <c r="V1589" i="5"/>
  <c r="V1585" i="5"/>
  <c r="V1581" i="5"/>
  <c r="V1577" i="5"/>
  <c r="V1573" i="5"/>
  <c r="V1569" i="5"/>
  <c r="V1565" i="5"/>
  <c r="V1561" i="5"/>
  <c r="V1557" i="5"/>
  <c r="V1553" i="5"/>
  <c r="V1549" i="5"/>
  <c r="V1545" i="5"/>
  <c r="V1541" i="5"/>
  <c r="V1537" i="5"/>
  <c r="V1533" i="5"/>
  <c r="V1529" i="5"/>
  <c r="V1525" i="5"/>
  <c r="V1521" i="5"/>
  <c r="V1517" i="5"/>
  <c r="V1513" i="5"/>
  <c r="V1509" i="5"/>
  <c r="V1505" i="5"/>
  <c r="V1501" i="5"/>
  <c r="V1497" i="5"/>
  <c r="V1493" i="5"/>
  <c r="V1489" i="5"/>
  <c r="V1485" i="5"/>
  <c r="V1481" i="5"/>
  <c r="V1477" i="5"/>
  <c r="V1473" i="5"/>
  <c r="V1469" i="5"/>
  <c r="V1457" i="5"/>
  <c r="V1456" i="5"/>
  <c r="V1455" i="5"/>
  <c r="V1454" i="5"/>
  <c r="V1439" i="5"/>
  <c r="V1437" i="5"/>
  <c r="V1430" i="5"/>
  <c r="V1421" i="5"/>
  <c r="V1417" i="5"/>
  <c r="V1403" i="5"/>
  <c r="V1381" i="5"/>
  <c r="V1378" i="5"/>
  <c r="V1377" i="5"/>
  <c r="V1376" i="5"/>
  <c r="V1375" i="5"/>
  <c r="V1374" i="5"/>
  <c r="V1373" i="5"/>
  <c r="V1372" i="5"/>
  <c r="V1371" i="5"/>
  <c r="V1347" i="5"/>
  <c r="V1344" i="5"/>
  <c r="V1343" i="5"/>
  <c r="V1342" i="5"/>
  <c r="V1341" i="5"/>
  <c r="V1340" i="5"/>
  <c r="V1339" i="5"/>
  <c r="V1338" i="5"/>
  <c r="V1337" i="5"/>
  <c r="V1336" i="5"/>
  <c r="V1331" i="5"/>
  <c r="V1330" i="5"/>
  <c r="V1251" i="5"/>
  <c r="V1249" i="5"/>
  <c r="V1245" i="5"/>
  <c r="V1243" i="5"/>
  <c r="V1242" i="5"/>
  <c r="V1240" i="5"/>
  <c r="V1239" i="5"/>
  <c r="V1238" i="5"/>
  <c r="V1237" i="5"/>
  <c r="V1236" i="5"/>
  <c r="V1234" i="5"/>
  <c r="V1232" i="5"/>
  <c r="V1230" i="5"/>
  <c r="V1228" i="5"/>
  <c r="V1227" i="5"/>
  <c r="V1226" i="5"/>
  <c r="V1225" i="5"/>
  <c r="V1224" i="5"/>
  <c r="V1223" i="5"/>
  <c r="V1222" i="5"/>
  <c r="V1220" i="5"/>
  <c r="V1218" i="5"/>
  <c r="V1215" i="5"/>
  <c r="V1213" i="5"/>
  <c r="V1202" i="5"/>
  <c r="V1201" i="5"/>
  <c r="V1200" i="5"/>
  <c r="V1199" i="5"/>
  <c r="V1188" i="5"/>
  <c r="V1179" i="5"/>
  <c r="V1176" i="5"/>
  <c r="V1154" i="5"/>
  <c r="V1148" i="5"/>
  <c r="V1146" i="5"/>
  <c r="V1145" i="5"/>
  <c r="V1144" i="5"/>
  <c r="V1143" i="5"/>
  <c r="V1142" i="5"/>
  <c r="V1141" i="5"/>
  <c r="V1140" i="5"/>
  <c r="V1139" i="5"/>
  <c r="V1138" i="5"/>
  <c r="V1137" i="5"/>
  <c r="V1136" i="5"/>
  <c r="V1135" i="5"/>
  <c r="V1134" i="5"/>
  <c r="V1133" i="5"/>
  <c r="V1132" i="5"/>
  <c r="V1131" i="5"/>
  <c r="V1130" i="5"/>
  <c r="V1129" i="5"/>
  <c r="V1128" i="5"/>
  <c r="V1127" i="5"/>
  <c r="V1126" i="5"/>
  <c r="V1125" i="5"/>
  <c r="V1124" i="5"/>
  <c r="V1123" i="5"/>
  <c r="V1118" i="5"/>
  <c r="V1117" i="5"/>
  <c r="V1116" i="5"/>
  <c r="V1115" i="5"/>
  <c r="V1105" i="5"/>
  <c r="V1106" i="5"/>
  <c r="V1099" i="5"/>
  <c r="V1086" i="5"/>
  <c r="V1085" i="5"/>
  <c r="V1084" i="5"/>
  <c r="V1052" i="5"/>
  <c r="V1050" i="5"/>
  <c r="V1049" i="5"/>
  <c r="V1029" i="5"/>
  <c r="V1028" i="5"/>
  <c r="V1027" i="5"/>
  <c r="V1026" i="5"/>
  <c r="V1025" i="5"/>
  <c r="V1024" i="5"/>
  <c r="V1023" i="5"/>
  <c r="V1022" i="5"/>
  <c r="V1021" i="5"/>
  <c r="V1020" i="5"/>
  <c r="V1019" i="5"/>
  <c r="V1000" i="5"/>
  <c r="V982" i="5"/>
  <c r="V981" i="5"/>
  <c r="V980" i="5"/>
  <c r="V974" i="5"/>
  <c r="V973" i="5"/>
  <c r="V972" i="5"/>
  <c r="V971" i="5"/>
  <c r="V970" i="5"/>
  <c r="V969" i="5"/>
  <c r="V968" i="5"/>
  <c r="V967" i="5"/>
  <c r="V966" i="5"/>
  <c r="V965" i="5"/>
  <c r="V964" i="5"/>
  <c r="V963" i="5"/>
  <c r="V958" i="5"/>
  <c r="V935" i="5"/>
  <c r="V934" i="5"/>
  <c r="V933" i="5"/>
  <c r="V932" i="5"/>
  <c r="V931" i="5"/>
  <c r="V930" i="5"/>
  <c r="V929" i="5"/>
  <c r="V928" i="5"/>
  <c r="V927" i="5"/>
  <c r="V926" i="5"/>
  <c r="V913" i="5"/>
  <c r="V911" i="5"/>
  <c r="V910" i="5"/>
  <c r="V908" i="5"/>
  <c r="V902" i="5"/>
  <c r="V876" i="5"/>
  <c r="V875" i="5"/>
  <c r="V874" i="5"/>
  <c r="V873" i="5"/>
  <c r="V872" i="5"/>
  <c r="V868" i="5"/>
  <c r="V867" i="5"/>
  <c r="V861" i="5"/>
  <c r="V842" i="5"/>
  <c r="V806" i="5"/>
  <c r="V803" i="5"/>
  <c r="V797" i="5"/>
  <c r="V796" i="5"/>
  <c r="V795" i="5"/>
  <c r="V794" i="5"/>
  <c r="V793" i="5"/>
  <c r="V792" i="5"/>
  <c r="V791" i="5"/>
  <c r="V790" i="5"/>
  <c r="V789" i="5"/>
  <c r="V788" i="5"/>
  <c r="V787" i="5"/>
  <c r="V786" i="5"/>
  <c r="V763" i="5"/>
  <c r="V762" i="5"/>
  <c r="V761" i="5"/>
  <c r="V752" i="5"/>
  <c r="V746" i="5"/>
  <c r="V745" i="5"/>
  <c r="V743" i="5"/>
  <c r="V739" i="5"/>
  <c r="V738" i="5"/>
  <c r="V729" i="5"/>
  <c r="V726" i="5"/>
  <c r="V722" i="5"/>
  <c r="V714" i="5"/>
  <c r="V713" i="5"/>
  <c r="V709" i="5"/>
  <c r="V705" i="5"/>
  <c r="V704" i="5"/>
  <c r="V699" i="5"/>
  <c r="V695" i="5"/>
  <c r="V694" i="5"/>
  <c r="V693" i="5"/>
  <c r="V689" i="5"/>
  <c r="V688" i="5"/>
  <c r="V687" i="5"/>
  <c r="V686" i="5"/>
  <c r="V685" i="5"/>
  <c r="V665" i="5"/>
  <c r="V660" i="5"/>
  <c r="V655" i="5"/>
  <c r="V654" i="5"/>
  <c r="V653" i="5"/>
  <c r="V652" i="5"/>
  <c r="V651" i="5"/>
  <c r="V650" i="5"/>
  <c r="V649" i="5"/>
  <c r="V648" i="5"/>
  <c r="V647" i="5"/>
  <c r="V646" i="5"/>
  <c r="V645" i="5"/>
  <c r="V642" i="5"/>
  <c r="V641" i="5"/>
  <c r="V640" i="5"/>
  <c r="V639" i="5"/>
  <c r="V638" i="5"/>
  <c r="V637" i="5"/>
  <c r="V636" i="5"/>
  <c r="V635" i="5"/>
  <c r="V634" i="5"/>
  <c r="V633" i="5"/>
  <c r="V632" i="5"/>
  <c r="V604" i="5"/>
  <c r="V595" i="5"/>
  <c r="V592" i="5"/>
  <c r="V586" i="5"/>
  <c r="V582" i="5"/>
  <c r="V581" i="5"/>
  <c r="V580" i="5"/>
  <c r="V579" i="5"/>
  <c r="V578" i="5"/>
  <c r="V577" i="5"/>
  <c r="V576" i="5"/>
  <c r="V575" i="5"/>
  <c r="V574" i="5"/>
  <c r="V573" i="5"/>
  <c r="V538" i="5"/>
  <c r="V534" i="5"/>
  <c r="V533" i="5"/>
  <c r="V532" i="5"/>
  <c r="V531" i="5"/>
  <c r="V530" i="5"/>
  <c r="V529" i="5"/>
  <c r="V528" i="5"/>
  <c r="V527" i="5"/>
  <c r="V526" i="5"/>
  <c r="V525" i="5"/>
  <c r="V524" i="5"/>
  <c r="V523" i="5"/>
  <c r="V522" i="5"/>
  <c r="V521" i="5"/>
  <c r="V520" i="5"/>
  <c r="V519" i="5"/>
  <c r="V518" i="5"/>
  <c r="V517" i="5"/>
  <c r="V516" i="5"/>
  <c r="V515" i="5"/>
  <c r="V514" i="5"/>
  <c r="V513" i="5"/>
  <c r="V512" i="5"/>
  <c r="V511" i="5"/>
  <c r="V510" i="5"/>
  <c r="V509" i="5"/>
  <c r="V508" i="5"/>
  <c r="V499" i="5"/>
  <c r="V482" i="5"/>
  <c r="V481" i="5"/>
  <c r="V480" i="5"/>
  <c r="V479" i="5"/>
  <c r="V478" i="5"/>
  <c r="V474" i="5"/>
  <c r="V473" i="5"/>
  <c r="V467" i="5"/>
  <c r="V466" i="5"/>
  <c r="V465" i="5"/>
  <c r="V464" i="5"/>
  <c r="V463" i="5"/>
  <c r="V426" i="5"/>
  <c r="V425" i="5"/>
  <c r="V424" i="5"/>
  <c r="V423" i="5"/>
  <c r="V419" i="5"/>
  <c r="V418" i="5"/>
  <c r="V415" i="5"/>
  <c r="V414" i="5"/>
  <c r="V410" i="5"/>
  <c r="V409" i="5"/>
  <c r="V408" i="5"/>
  <c r="V407" i="5"/>
  <c r="V406" i="5"/>
  <c r="V405" i="5"/>
  <c r="V404" i="5"/>
  <c r="V387" i="5"/>
  <c r="V386" i="5"/>
  <c r="V385" i="5"/>
  <c r="V384" i="5"/>
  <c r="V367" i="5"/>
  <c r="V366" i="5"/>
  <c r="V363" i="5"/>
  <c r="V362" i="5"/>
  <c r="V360" i="5"/>
  <c r="V355" i="5"/>
  <c r="V354" i="5"/>
  <c r="V353" i="5"/>
  <c r="V351" i="5"/>
  <c r="V350" i="5"/>
  <c r="V349" i="5"/>
  <c r="V348" i="5"/>
  <c r="V347" i="5"/>
  <c r="V346" i="5"/>
  <c r="V345" i="5"/>
  <c r="V343" i="5"/>
  <c r="V335" i="5"/>
  <c r="V333" i="5"/>
  <c r="V332" i="5"/>
  <c r="V331" i="5"/>
  <c r="V330" i="5"/>
  <c r="V1104" i="5"/>
  <c r="V1103" i="5"/>
  <c r="V1102" i="5"/>
  <c r="V1100" i="5"/>
  <c r="V1098" i="5"/>
  <c r="V1097" i="5"/>
  <c r="V1096" i="5"/>
  <c r="V1095" i="5"/>
  <c r="V1094" i="5"/>
  <c r="V1093" i="5"/>
  <c r="V1071" i="5"/>
  <c r="V1070" i="5"/>
  <c r="V1069" i="5"/>
  <c r="V1068" i="5"/>
  <c r="V1067" i="5"/>
  <c r="V1066" i="5"/>
  <c r="V1065" i="5"/>
  <c r="V1064" i="5"/>
  <c r="V1063" i="5"/>
  <c r="V1062" i="5"/>
  <c r="V1061" i="5"/>
  <c r="V1053" i="5"/>
  <c r="V1018" i="5"/>
  <c r="V1017" i="5"/>
  <c r="V1016" i="5"/>
  <c r="V1015" i="5"/>
  <c r="V1014" i="5"/>
  <c r="V1013" i="5"/>
  <c r="V1012" i="5"/>
  <c r="V1011" i="5"/>
  <c r="V1010" i="5"/>
  <c r="V1009" i="5"/>
  <c r="V1008" i="5"/>
  <c r="V1007" i="5"/>
  <c r="V1006" i="5"/>
  <c r="V1005" i="5"/>
  <c r="V1004" i="5"/>
  <c r="V1003" i="5"/>
  <c r="V1002" i="5"/>
  <c r="V979" i="5"/>
  <c r="V978" i="5"/>
  <c r="V977" i="5"/>
  <c r="V976" i="5"/>
  <c r="V960" i="5"/>
  <c r="V959" i="5"/>
  <c r="V943" i="5"/>
  <c r="V936" i="5"/>
  <c r="V923" i="5"/>
  <c r="V918" i="5"/>
  <c r="V917" i="5"/>
  <c r="V912" i="5"/>
  <c r="V904" i="5"/>
  <c r="V903" i="5"/>
  <c r="V871" i="5"/>
  <c r="V866" i="5"/>
  <c r="V864" i="5"/>
  <c r="V860" i="5"/>
  <c r="V853" i="5"/>
  <c r="V852" i="5"/>
  <c r="V851" i="5"/>
  <c r="V850" i="5"/>
  <c r="V849" i="5"/>
  <c r="V848" i="5"/>
  <c r="V847" i="5"/>
  <c r="V846" i="5"/>
  <c r="V845" i="5"/>
  <c r="V844" i="5"/>
  <c r="V843" i="5"/>
  <c r="V841" i="5"/>
  <c r="V840" i="5"/>
  <c r="V839" i="5"/>
  <c r="V838" i="5"/>
  <c r="V837" i="5"/>
  <c r="V836" i="5"/>
  <c r="V829" i="5"/>
  <c r="V828" i="5"/>
  <c r="V827" i="5"/>
  <c r="V826" i="5"/>
  <c r="V825" i="5"/>
  <c r="V824" i="5"/>
  <c r="V823" i="5"/>
  <c r="V822" i="5"/>
  <c r="V808" i="5"/>
  <c r="V807" i="5"/>
  <c r="V802" i="5"/>
  <c r="V801" i="5"/>
  <c r="V800" i="5"/>
  <c r="V799" i="5"/>
  <c r="V798" i="5"/>
  <c r="V765" i="5"/>
  <c r="V764" i="5"/>
  <c r="V750" i="5"/>
  <c r="V747" i="5"/>
  <c r="V732" i="5"/>
  <c r="V728" i="5"/>
  <c r="V725" i="5"/>
  <c r="V721" i="5"/>
  <c r="V717" i="5"/>
  <c r="V716" i="5"/>
  <c r="V715" i="5"/>
  <c r="V710" i="5"/>
  <c r="V706" i="5"/>
  <c r="V700" i="5"/>
  <c r="V696" i="5"/>
  <c r="V690" i="5"/>
  <c r="V682" i="5"/>
  <c r="V681" i="5"/>
  <c r="V664" i="5"/>
  <c r="V659" i="5"/>
  <c r="V658" i="5"/>
  <c r="V631" i="5"/>
  <c r="V621" i="5"/>
  <c r="V620" i="5"/>
  <c r="V603" i="5"/>
  <c r="V602" i="5"/>
  <c r="V601" i="5"/>
  <c r="V600" i="5"/>
  <c r="V599" i="5"/>
  <c r="V590" i="5"/>
  <c r="V585" i="5"/>
  <c r="V560" i="5"/>
  <c r="V559" i="5"/>
  <c r="V558" i="5"/>
  <c r="V557" i="5"/>
  <c r="V556" i="5"/>
  <c r="V555" i="5"/>
  <c r="V554" i="5"/>
  <c r="V553" i="5"/>
  <c r="V552" i="5"/>
  <c r="V551" i="5"/>
  <c r="V550" i="5"/>
  <c r="V549" i="5"/>
  <c r="V548" i="5"/>
  <c r="V547" i="5"/>
  <c r="V546" i="5"/>
  <c r="V545" i="5"/>
  <c r="V544" i="5"/>
  <c r="V543" i="5"/>
  <c r="V542" i="5"/>
  <c r="V541" i="5"/>
  <c r="V501" i="5"/>
  <c r="V498" i="5"/>
  <c r="V490" i="5"/>
  <c r="V489" i="5"/>
  <c r="V488" i="5"/>
  <c r="V487" i="5"/>
  <c r="V486" i="5"/>
  <c r="V485" i="5"/>
  <c r="V475" i="5"/>
  <c r="V472" i="5"/>
  <c r="V471" i="5"/>
  <c r="V470" i="5"/>
  <c r="V469" i="5"/>
  <c r="V468" i="5"/>
  <c r="V456" i="5"/>
  <c r="V455" i="5"/>
  <c r="V454" i="5"/>
  <c r="V453" i="5"/>
  <c r="V452" i="5"/>
  <c r="V451" i="5"/>
  <c r="V449" i="5"/>
  <c r="V440" i="5"/>
  <c r="V439" i="5"/>
  <c r="V438" i="5"/>
  <c r="V437" i="5"/>
  <c r="V436" i="5"/>
  <c r="V435" i="5"/>
  <c r="V434" i="5"/>
  <c r="V433" i="5"/>
  <c r="V432" i="5"/>
  <c r="V431" i="5"/>
  <c r="V430" i="5"/>
  <c r="V427" i="5"/>
  <c r="V417" i="5"/>
  <c r="V416" i="5"/>
  <c r="V413" i="5"/>
  <c r="V403" i="5"/>
  <c r="V395" i="5"/>
  <c r="V391" i="5"/>
  <c r="V383" i="5"/>
  <c r="V382" i="5"/>
  <c r="V381" i="5"/>
  <c r="V380" i="5"/>
  <c r="V379" i="5"/>
  <c r="V378" i="5"/>
  <c r="V377" i="5"/>
  <c r="V376" i="5"/>
  <c r="V375" i="5"/>
  <c r="V374" i="5"/>
  <c r="V373" i="5"/>
  <c r="V372" i="5"/>
  <c r="V371" i="5"/>
  <c r="V370" i="5"/>
  <c r="V359" i="5"/>
  <c r="V342" i="5"/>
  <c r="V1092" i="5"/>
  <c r="V1090" i="5"/>
  <c r="V1074" i="5"/>
  <c r="V1073" i="5"/>
  <c r="V1072" i="5"/>
  <c r="V1060" i="5"/>
  <c r="V1059" i="5"/>
  <c r="V1058" i="5"/>
  <c r="V1057" i="5"/>
  <c r="V1056" i="5"/>
  <c r="V1055" i="5"/>
  <c r="V1051" i="5"/>
  <c r="V1046" i="5"/>
  <c r="V1045" i="5"/>
  <c r="V1044" i="5"/>
  <c r="V1043" i="5"/>
  <c r="V1042" i="5"/>
  <c r="V1041" i="5"/>
  <c r="V1040" i="5"/>
  <c r="V1039" i="5"/>
  <c r="V1038" i="5"/>
  <c r="V1037" i="5"/>
  <c r="V1036" i="5"/>
  <c r="V1035" i="5"/>
  <c r="V1034" i="5"/>
  <c r="V1033" i="5"/>
  <c r="V1032" i="5"/>
  <c r="V1031" i="5"/>
  <c r="V1030" i="5"/>
  <c r="V999" i="5"/>
  <c r="V998" i="5"/>
  <c r="V997" i="5"/>
  <c r="V996" i="5"/>
  <c r="V995" i="5"/>
  <c r="V994" i="5"/>
  <c r="V993" i="5"/>
  <c r="V992" i="5"/>
  <c r="V991" i="5"/>
  <c r="V990" i="5"/>
  <c r="V989" i="5"/>
  <c r="V988" i="5"/>
  <c r="V987" i="5"/>
  <c r="V986" i="5"/>
  <c r="V985" i="5"/>
  <c r="V984" i="5"/>
  <c r="V975" i="5"/>
  <c r="V944" i="5"/>
  <c r="V941" i="5"/>
  <c r="V940" i="5"/>
  <c r="V939" i="5"/>
  <c r="V938" i="5"/>
  <c r="V937" i="5"/>
  <c r="V925" i="5"/>
  <c r="V922" i="5"/>
  <c r="V921" i="5"/>
  <c r="V920" i="5"/>
  <c r="V919" i="5"/>
  <c r="V916" i="5"/>
  <c r="V915" i="5"/>
  <c r="V909" i="5"/>
  <c r="V907" i="5"/>
  <c r="V906" i="5"/>
  <c r="V905" i="5"/>
  <c r="V899" i="5"/>
  <c r="V898" i="5"/>
  <c r="V897" i="5"/>
  <c r="V896" i="5"/>
  <c r="V895" i="5"/>
  <c r="V894" i="5"/>
  <c r="V893" i="5"/>
  <c r="V892" i="5"/>
  <c r="V891" i="5"/>
  <c r="V890" i="5"/>
  <c r="V889" i="5"/>
  <c r="V888" i="5"/>
  <c r="V887" i="5"/>
  <c r="V886" i="5"/>
  <c r="V885" i="5"/>
  <c r="V884" i="5"/>
  <c r="V883" i="5"/>
  <c r="V882" i="5"/>
  <c r="V881" i="5"/>
  <c r="V877" i="5"/>
  <c r="V870" i="5"/>
  <c r="V865" i="5"/>
  <c r="V863" i="5"/>
  <c r="V859" i="5"/>
  <c r="V858" i="5"/>
  <c r="V857" i="5"/>
  <c r="V856" i="5"/>
  <c r="V855" i="5"/>
  <c r="V812" i="5"/>
  <c r="V809" i="5"/>
  <c r="V804" i="5"/>
  <c r="V783" i="5"/>
  <c r="V782" i="5"/>
  <c r="V780" i="5"/>
  <c r="V779" i="5"/>
  <c r="V778" i="5"/>
  <c r="V777" i="5"/>
  <c r="V776" i="5"/>
  <c r="V775" i="5"/>
  <c r="V774" i="5"/>
  <c r="V773" i="5"/>
  <c r="V772" i="5"/>
  <c r="V771" i="5"/>
  <c r="V770" i="5"/>
  <c r="V753" i="5"/>
  <c r="V748" i="5"/>
  <c r="V744" i="5"/>
  <c r="V740" i="5"/>
  <c r="V735" i="5"/>
  <c r="V734" i="5"/>
  <c r="V731" i="5"/>
  <c r="V724" i="5"/>
  <c r="V720" i="5"/>
  <c r="V718" i="5"/>
  <c r="V711" i="5"/>
  <c r="V707" i="5"/>
  <c r="V702" i="5"/>
  <c r="V701" i="5"/>
  <c r="V697" i="5"/>
  <c r="V691" i="5"/>
  <c r="V680" i="5"/>
  <c r="V679" i="5"/>
  <c r="V678" i="5"/>
  <c r="V677" i="5"/>
  <c r="V676" i="5"/>
  <c r="V675" i="5"/>
  <c r="V674" i="5"/>
  <c r="V671" i="5"/>
  <c r="V670" i="5"/>
  <c r="V669" i="5"/>
  <c r="V668" i="5"/>
  <c r="V667" i="5"/>
  <c r="V663" i="5"/>
  <c r="V657" i="5"/>
  <c r="V630" i="5"/>
  <c r="V629" i="5"/>
  <c r="V628" i="5"/>
  <c r="V627" i="5"/>
  <c r="V626" i="5"/>
  <c r="V625" i="5"/>
  <c r="V624" i="5"/>
  <c r="V623" i="5"/>
  <c r="V622" i="5"/>
  <c r="V594" i="5"/>
  <c r="V588" i="5"/>
  <c r="V584" i="5"/>
  <c r="V571" i="5"/>
  <c r="V570" i="5"/>
  <c r="V569" i="5"/>
  <c r="V568" i="5"/>
  <c r="V567" i="5"/>
  <c r="V566" i="5"/>
  <c r="V565" i="5"/>
  <c r="V564" i="5"/>
  <c r="V563" i="5"/>
  <c r="V562" i="5"/>
  <c r="V561" i="5"/>
  <c r="V540" i="5"/>
  <c r="V537" i="5"/>
  <c r="V536" i="5"/>
  <c r="V505" i="5"/>
  <c r="V504" i="5"/>
  <c r="V503" i="5"/>
  <c r="V502" i="5"/>
  <c r="V497" i="5"/>
  <c r="V496" i="5"/>
  <c r="V495" i="5"/>
  <c r="V494" i="5"/>
  <c r="V493" i="5"/>
  <c r="V492" i="5"/>
  <c r="V491" i="5"/>
  <c r="V484" i="5"/>
  <c r="V429" i="5"/>
  <c r="V428" i="5"/>
  <c r="V422" i="5"/>
  <c r="V1091" i="5"/>
  <c r="V1089" i="5"/>
  <c r="V1088" i="5"/>
  <c r="V1087" i="5"/>
  <c r="V1083" i="5"/>
  <c r="V1082" i="5"/>
  <c r="V1081" i="5"/>
  <c r="V1080" i="5"/>
  <c r="V1079" i="5"/>
  <c r="V1078" i="5"/>
  <c r="V1077" i="5"/>
  <c r="V1076" i="5"/>
  <c r="V1075" i="5"/>
  <c r="V1054" i="5"/>
  <c r="V1047" i="5"/>
  <c r="V983" i="5"/>
  <c r="V961" i="5"/>
  <c r="V957" i="5"/>
  <c r="V956" i="5"/>
  <c r="V955" i="5"/>
  <c r="V954" i="5"/>
  <c r="V953" i="5"/>
  <c r="V952" i="5"/>
  <c r="V951" i="5"/>
  <c r="V950" i="5"/>
  <c r="V949" i="5"/>
  <c r="V948" i="5"/>
  <c r="V947" i="5"/>
  <c r="V946" i="5"/>
  <c r="V945" i="5"/>
  <c r="V942" i="5"/>
  <c r="V914" i="5"/>
  <c r="V900" i="5"/>
  <c r="V880" i="5"/>
  <c r="V878" i="5"/>
  <c r="V869" i="5"/>
  <c r="V862" i="5"/>
  <c r="V835" i="5"/>
  <c r="V834" i="5"/>
  <c r="V833" i="5"/>
  <c r="V832" i="5"/>
  <c r="V831" i="5"/>
  <c r="V830" i="5"/>
  <c r="V821" i="5"/>
  <c r="V820" i="5"/>
  <c r="V819" i="5"/>
  <c r="V818" i="5"/>
  <c r="V817" i="5"/>
  <c r="V816" i="5"/>
  <c r="V815" i="5"/>
  <c r="V814" i="5"/>
  <c r="V811" i="5"/>
  <c r="V810" i="5"/>
  <c r="V805" i="5"/>
  <c r="V784" i="5"/>
  <c r="V769" i="5"/>
  <c r="V768" i="5"/>
  <c r="V767" i="5"/>
  <c r="V766" i="5"/>
  <c r="V760" i="5"/>
  <c r="V759" i="5"/>
  <c r="V758" i="5"/>
  <c r="V757" i="5"/>
  <c r="V756" i="5"/>
  <c r="V755" i="5"/>
  <c r="V754" i="5"/>
  <c r="V751" i="5"/>
  <c r="V749" i="5"/>
  <c r="V742" i="5"/>
  <c r="V741" i="5"/>
  <c r="V736" i="5"/>
  <c r="V730" i="5"/>
  <c r="V727" i="5"/>
  <c r="V723" i="5"/>
  <c r="V712" i="5"/>
  <c r="V708" i="5"/>
  <c r="V703" i="5"/>
  <c r="V698" i="5"/>
  <c r="V692" i="5"/>
  <c r="V683" i="5"/>
  <c r="V673" i="5"/>
  <c r="V672" i="5"/>
  <c r="V666" i="5"/>
  <c r="V662" i="5"/>
  <c r="V661" i="5"/>
  <c r="V656" i="5"/>
  <c r="V644" i="5"/>
  <c r="V643" i="5"/>
  <c r="V619" i="5"/>
  <c r="V618" i="5"/>
  <c r="V617" i="5"/>
  <c r="V616" i="5"/>
  <c r="V615" i="5"/>
  <c r="V614" i="5"/>
  <c r="V613" i="5"/>
  <c r="V612" i="5"/>
  <c r="V611" i="5"/>
  <c r="V610" i="5"/>
  <c r="V609" i="5"/>
  <c r="V608" i="5"/>
  <c r="V607" i="5"/>
  <c r="V606" i="5"/>
  <c r="V605" i="5"/>
  <c r="V598" i="5"/>
  <c r="V597" i="5"/>
  <c r="V596" i="5"/>
  <c r="V593" i="5"/>
  <c r="V591" i="5"/>
  <c r="V589" i="5"/>
  <c r="V587" i="5"/>
  <c r="V583" i="5"/>
  <c r="V572" i="5"/>
  <c r="V539" i="5"/>
  <c r="V535" i="5"/>
  <c r="V507" i="5"/>
  <c r="V506" i="5"/>
  <c r="V500" i="5"/>
  <c r="V483" i="5"/>
  <c r="V476" i="5"/>
  <c r="V462" i="5"/>
  <c r="V461" i="5"/>
  <c r="V460" i="5"/>
  <c r="V459" i="5"/>
  <c r="V458" i="5"/>
  <c r="V457" i="5"/>
  <c r="V450" i="5"/>
  <c r="V448" i="5"/>
  <c r="V447" i="5"/>
  <c r="V446" i="5"/>
  <c r="V445" i="5"/>
  <c r="V444" i="5"/>
  <c r="V443" i="5"/>
  <c r="V442" i="5"/>
  <c r="V441" i="5"/>
  <c r="V5" i="5"/>
  <c r="V6" i="5"/>
  <c r="V9" i="5"/>
  <c r="V17" i="5"/>
  <c r="V54" i="5"/>
  <c r="V58" i="5"/>
  <c r="V59" i="5"/>
  <c r="V60" i="5"/>
  <c r="V61" i="5"/>
  <c r="V62" i="5"/>
  <c r="V63" i="5"/>
  <c r="V66" i="5"/>
  <c r="V67" i="5"/>
  <c r="V68" i="5"/>
  <c r="V69" i="5"/>
  <c r="V71" i="5"/>
  <c r="V78" i="5"/>
  <c r="V82" i="5"/>
  <c r="V83" i="5"/>
  <c r="V85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5" i="5"/>
  <c r="V140" i="5"/>
  <c r="V155" i="5"/>
  <c r="V165" i="5"/>
  <c r="V185" i="5"/>
  <c r="V199" i="5"/>
  <c r="V216" i="5"/>
  <c r="V231" i="5"/>
  <c r="V232" i="5"/>
  <c r="V233" i="5"/>
  <c r="V234" i="5"/>
  <c r="V235" i="5"/>
  <c r="V236" i="5"/>
  <c r="V237" i="5"/>
  <c r="V238" i="5"/>
  <c r="V256" i="5"/>
  <c r="V257" i="5"/>
  <c r="V258" i="5"/>
  <c r="V268" i="5"/>
  <c r="V269" i="5"/>
  <c r="V270" i="5"/>
  <c r="V272" i="5"/>
  <c r="V273" i="5"/>
  <c r="V288" i="5"/>
  <c r="V289" i="5"/>
  <c r="V290" i="5"/>
  <c r="V291" i="5"/>
  <c r="V292" i="5"/>
  <c r="V293" i="5"/>
  <c r="V294" i="5"/>
  <c r="V295" i="5"/>
  <c r="V302" i="5"/>
  <c r="V304" i="5"/>
  <c r="V314" i="5"/>
  <c r="V315" i="5"/>
  <c r="V316" i="5"/>
  <c r="V320" i="5"/>
  <c r="V322" i="5"/>
  <c r="V323" i="5"/>
  <c r="V340" i="5"/>
  <c r="V341" i="5"/>
  <c r="V352" i="5"/>
  <c r="V368" i="5"/>
  <c r="V396" i="5"/>
  <c r="V397" i="5"/>
  <c r="V398" i="5"/>
  <c r="V399" i="5"/>
  <c r="V400" i="5"/>
  <c r="V401" i="5"/>
  <c r="V411" i="5"/>
  <c r="T475" i="5"/>
  <c r="S477" i="5" s="1"/>
  <c r="V10" i="5"/>
  <c r="V31" i="5"/>
  <c r="V64" i="5"/>
  <c r="V65" i="5"/>
  <c r="V70" i="5"/>
  <c r="V74" i="5"/>
  <c r="V88" i="5"/>
  <c r="V89" i="5"/>
  <c r="V90" i="5"/>
  <c r="V91" i="5"/>
  <c r="V93" i="5"/>
  <c r="V95" i="5"/>
  <c r="V96" i="5"/>
  <c r="V97" i="5"/>
  <c r="V101" i="5"/>
  <c r="V102" i="5"/>
  <c r="V103" i="5"/>
  <c r="V106" i="5"/>
  <c r="V122" i="5"/>
  <c r="V123" i="5"/>
  <c r="V124" i="5"/>
  <c r="N125" i="5"/>
  <c r="N475" i="5" s="1"/>
  <c r="N1465" i="5" s="1"/>
  <c r="V127" i="5"/>
  <c r="V186" i="5"/>
  <c r="V187" i="5"/>
  <c r="V188" i="5"/>
  <c r="V189" i="5"/>
  <c r="V190" i="5"/>
  <c r="V198" i="5"/>
  <c r="V208" i="5"/>
  <c r="V210" i="5"/>
  <c r="V217" i="5"/>
  <c r="V218" i="5"/>
  <c r="V219" i="5"/>
  <c r="V220" i="5"/>
  <c r="V226" i="5"/>
  <c r="V239" i="5"/>
  <c r="V240" i="5"/>
  <c r="V241" i="5"/>
  <c r="V242" i="5"/>
  <c r="V243" i="5"/>
  <c r="V244" i="5"/>
  <c r="V245" i="5"/>
  <c r="V246" i="5"/>
  <c r="V247" i="5"/>
  <c r="V259" i="5"/>
  <c r="V260" i="5"/>
  <c r="V262" i="5"/>
  <c r="V264" i="5"/>
  <c r="V271" i="5"/>
  <c r="V274" i="5"/>
  <c r="V275" i="5"/>
  <c r="V276" i="5"/>
  <c r="V277" i="5"/>
  <c r="V285" i="5"/>
  <c r="V286" i="5"/>
  <c r="V287" i="5"/>
  <c r="V296" i="5"/>
  <c r="V297" i="5"/>
  <c r="V298" i="5"/>
  <c r="V301" i="5"/>
  <c r="V307" i="5"/>
  <c r="V309" i="5"/>
  <c r="V310" i="5"/>
  <c r="V311" i="5"/>
  <c r="V312" i="5"/>
  <c r="V321" i="5"/>
  <c r="V324" i="5"/>
  <c r="V325" i="5"/>
  <c r="V326" i="5"/>
  <c r="V327" i="5"/>
  <c r="V328" i="5"/>
  <c r="V329" i="5"/>
  <c r="V344" i="5"/>
  <c r="V361" i="5"/>
  <c r="V369" i="5"/>
  <c r="V402" i="5"/>
  <c r="V412" i="5"/>
  <c r="V191" i="5"/>
  <c r="V192" i="5"/>
  <c r="V193" i="5"/>
  <c r="V194" i="5"/>
  <c r="V195" i="5"/>
  <c r="V196" i="5"/>
  <c r="V197" i="5"/>
  <c r="V201" i="5"/>
  <c r="V202" i="5"/>
  <c r="V203" i="5"/>
  <c r="V204" i="5"/>
  <c r="V205" i="5"/>
  <c r="V248" i="5"/>
  <c r="V303" i="5"/>
  <c r="V313" i="5"/>
  <c r="V334" i="5"/>
  <c r="V356" i="5"/>
  <c r="V390" i="5"/>
  <c r="H475" i="5"/>
  <c r="G477" i="5" s="1"/>
  <c r="V176" i="5"/>
  <c r="V177" i="5"/>
  <c r="V178" i="5"/>
  <c r="V179" i="5"/>
  <c r="V180" i="5"/>
  <c r="V181" i="5"/>
  <c r="V182" i="5"/>
  <c r="V183" i="5"/>
  <c r="V184" i="5"/>
  <c r="V200" i="5"/>
  <c r="V206" i="5"/>
  <c r="V207" i="5"/>
  <c r="V209" i="5"/>
  <c r="V211" i="5"/>
  <c r="V212" i="5"/>
  <c r="V213" i="5"/>
  <c r="V214" i="5"/>
  <c r="V215" i="5"/>
  <c r="V221" i="5"/>
  <c r="V222" i="5"/>
  <c r="V223" i="5"/>
  <c r="V224" i="5"/>
  <c r="V225" i="5"/>
  <c r="V227" i="5"/>
  <c r="V228" i="5"/>
  <c r="V229" i="5"/>
  <c r="V230" i="5"/>
  <c r="V249" i="5"/>
  <c r="V250" i="5"/>
  <c r="V251" i="5"/>
  <c r="V252" i="5"/>
  <c r="V253" i="5"/>
  <c r="V254" i="5"/>
  <c r="V255" i="5"/>
  <c r="V261" i="5"/>
  <c r="V263" i="5"/>
  <c r="V265" i="5"/>
  <c r="V266" i="5"/>
  <c r="V267" i="5"/>
  <c r="V278" i="5"/>
  <c r="V279" i="5"/>
  <c r="V280" i="5"/>
  <c r="V281" i="5"/>
  <c r="V282" i="5"/>
  <c r="V283" i="5"/>
  <c r="V284" i="5"/>
  <c r="V299" i="5"/>
  <c r="V300" i="5"/>
  <c r="V305" i="5"/>
  <c r="V306" i="5"/>
  <c r="V308" i="5"/>
  <c r="V317" i="5"/>
  <c r="V318" i="5"/>
  <c r="V319" i="5"/>
  <c r="V336" i="5"/>
  <c r="V337" i="5"/>
  <c r="V338" i="5"/>
  <c r="V339" i="5"/>
  <c r="V357" i="5"/>
  <c r="V358" i="5"/>
  <c r="V364" i="5"/>
  <c r="V365" i="5"/>
  <c r="V388" i="5"/>
  <c r="V389" i="5"/>
  <c r="V392" i="5"/>
  <c r="V393" i="5"/>
  <c r="V394" i="5"/>
  <c r="V420" i="5"/>
  <c r="V421" i="5"/>
  <c r="T1347" i="5"/>
  <c r="S1348" i="5"/>
  <c r="S1464" i="5"/>
  <c r="T1099" i="5"/>
  <c r="S1101" i="5" s="1"/>
  <c r="E1465" i="5"/>
  <c r="K1465" i="5"/>
  <c r="K1466" i="5" s="1"/>
  <c r="P1465" i="5"/>
  <c r="K1464" i="5"/>
  <c r="D1465" i="5"/>
  <c r="I1465" i="5"/>
  <c r="O1465" i="5"/>
  <c r="O1466" i="5" s="1"/>
  <c r="S1465" i="5"/>
  <c r="S1466" i="5" s="1"/>
  <c r="G1464" i="5"/>
  <c r="O812" i="5"/>
  <c r="G1465" i="5"/>
  <c r="R1465" i="5"/>
  <c r="J1465" i="5"/>
  <c r="B1465" i="5"/>
  <c r="B1466" i="5" s="1"/>
  <c r="F1465" i="5"/>
  <c r="M1465" i="5"/>
  <c r="Q1465" i="5"/>
  <c r="O1464" i="5"/>
  <c r="V1186" i="5" l="1"/>
  <c r="V781" i="5"/>
  <c r="C1465" i="5"/>
  <c r="V733" i="5"/>
  <c r="V1302" i="5"/>
  <c r="L1465" i="5"/>
  <c r="K1467" i="5" s="1"/>
  <c r="O1467" i="5"/>
  <c r="V1427" i="5"/>
  <c r="T1465" i="5"/>
  <c r="T1466" i="5" s="1"/>
  <c r="H1465" i="5"/>
  <c r="V1462" i="5" s="1"/>
  <c r="G1466" i="5"/>
  <c r="AG1465" i="5"/>
  <c r="S1467" i="5" l="1"/>
  <c r="G1467" i="5"/>
  <c r="H1466" i="5"/>
  <c r="V1463" i="5" s="1"/>
  <c r="U1466" i="5"/>
  <c r="M478" i="4" l="1"/>
  <c r="M474" i="4"/>
  <c r="M470" i="4"/>
  <c r="M466" i="4"/>
  <c r="M462" i="4"/>
  <c r="M458" i="4"/>
  <c r="M454" i="4"/>
  <c r="M450" i="4"/>
  <c r="M446" i="4"/>
  <c r="M442" i="4"/>
  <c r="M438" i="4"/>
  <c r="M434" i="4"/>
  <c r="M430" i="4"/>
  <c r="M426" i="4"/>
  <c r="M422" i="4"/>
  <c r="M418" i="4"/>
  <c r="M414" i="4"/>
  <c r="M410" i="4"/>
  <c r="M406" i="4"/>
  <c r="M402" i="4"/>
  <c r="M398" i="4"/>
  <c r="M394" i="4"/>
  <c r="M390" i="4"/>
  <c r="M386" i="4"/>
  <c r="M382" i="4"/>
  <c r="M378" i="4"/>
  <c r="M374" i="4"/>
  <c r="M370" i="4"/>
  <c r="M366" i="4"/>
  <c r="M362" i="4"/>
  <c r="M358" i="4"/>
  <c r="M354" i="4"/>
  <c r="M350" i="4"/>
  <c r="M346" i="4"/>
  <c r="M342" i="4"/>
  <c r="M338" i="4"/>
  <c r="M334" i="4"/>
  <c r="M330" i="4"/>
  <c r="M326" i="4"/>
  <c r="M322" i="4"/>
  <c r="M318" i="4"/>
  <c r="M314" i="4"/>
  <c r="M310" i="4"/>
  <c r="M306" i="4"/>
  <c r="M302" i="4"/>
  <c r="M298" i="4"/>
  <c r="M294" i="4"/>
  <c r="M290" i="4"/>
  <c r="M286" i="4"/>
  <c r="AP283" i="4"/>
  <c r="AP281" i="4"/>
  <c r="AP279" i="4"/>
  <c r="AP277" i="4"/>
  <c r="M274" i="4"/>
  <c r="M270" i="4"/>
  <c r="M266" i="4"/>
  <c r="M262" i="4"/>
  <c r="M258" i="4"/>
  <c r="M254" i="4"/>
  <c r="M250" i="4"/>
  <c r="M246" i="4"/>
  <c r="M242" i="4"/>
  <c r="M238" i="4"/>
  <c r="M234" i="4"/>
  <c r="M230" i="4"/>
  <c r="M226" i="4"/>
  <c r="M222" i="4"/>
  <c r="M218" i="4"/>
  <c r="M214" i="4"/>
  <c r="M210" i="4"/>
  <c r="M206" i="4"/>
  <c r="M202" i="4"/>
  <c r="M198" i="4"/>
  <c r="M194" i="4"/>
  <c r="M190" i="4"/>
  <c r="M186" i="4"/>
  <c r="M182" i="4"/>
  <c r="M178" i="4"/>
  <c r="M174" i="4"/>
  <c r="M170" i="4"/>
  <c r="M166" i="4"/>
  <c r="M162" i="4"/>
  <c r="M158" i="4"/>
  <c r="M154" i="4"/>
  <c r="M150" i="4"/>
  <c r="M146" i="4"/>
  <c r="M142" i="4"/>
  <c r="M138" i="4"/>
  <c r="M134" i="4"/>
  <c r="M130" i="4"/>
  <c r="M126" i="4"/>
  <c r="M122" i="4"/>
  <c r="M118" i="4"/>
  <c r="M114" i="4"/>
  <c r="M110" i="4"/>
  <c r="M106" i="4"/>
  <c r="M102" i="4"/>
  <c r="M98" i="4"/>
  <c r="M94" i="4"/>
  <c r="M90" i="4"/>
  <c r="M86" i="4"/>
  <c r="M82" i="4"/>
  <c r="M78" i="4"/>
  <c r="M74" i="4"/>
  <c r="M70" i="4"/>
  <c r="M66" i="4"/>
  <c r="M60" i="4"/>
  <c r="M56" i="4"/>
  <c r="M52" i="4"/>
  <c r="M48" i="4"/>
  <c r="M44" i="4"/>
  <c r="M40" i="4"/>
  <c r="M36" i="4"/>
  <c r="M32" i="4"/>
  <c r="M28" i="4"/>
  <c r="M24" i="4"/>
  <c r="M20" i="4"/>
  <c r="M16" i="4"/>
  <c r="M12" i="4"/>
  <c r="M7" i="4"/>
  <c r="M479" i="4"/>
  <c r="M475" i="4"/>
  <c r="M471" i="4"/>
  <c r="M467" i="4"/>
  <c r="M463" i="4"/>
  <c r="M459" i="4"/>
  <c r="M455" i="4"/>
  <c r="M451" i="4"/>
  <c r="M447" i="4"/>
  <c r="M443" i="4"/>
  <c r="M439" i="4"/>
  <c r="M435" i="4"/>
  <c r="M431" i="4"/>
  <c r="M427" i="4"/>
  <c r="M423" i="4"/>
  <c r="M419" i="4"/>
  <c r="M415" i="4"/>
  <c r="M411" i="4"/>
  <c r="M407" i="4"/>
  <c r="M403" i="4"/>
  <c r="M399" i="4"/>
  <c r="M395" i="4"/>
  <c r="M391" i="4"/>
  <c r="M387" i="4"/>
  <c r="M383" i="4"/>
  <c r="M379" i="4"/>
  <c r="M375" i="4"/>
  <c r="M371" i="4"/>
  <c r="M367" i="4"/>
  <c r="M363" i="4"/>
  <c r="M359" i="4"/>
  <c r="M355" i="4"/>
  <c r="M351" i="4"/>
  <c r="M347" i="4"/>
  <c r="M343" i="4"/>
  <c r="M339" i="4"/>
  <c r="M335" i="4"/>
  <c r="M331" i="4"/>
  <c r="M327" i="4"/>
  <c r="M323" i="4"/>
  <c r="M319" i="4"/>
  <c r="M315" i="4"/>
  <c r="M311" i="4"/>
  <c r="M307" i="4"/>
  <c r="M303" i="4"/>
  <c r="M299" i="4"/>
  <c r="M295" i="4"/>
  <c r="M291" i="4"/>
  <c r="M287" i="4"/>
  <c r="M284" i="4"/>
  <c r="M282" i="4"/>
  <c r="M280" i="4"/>
  <c r="M278" i="4"/>
  <c r="M275" i="4"/>
  <c r="M271" i="4"/>
  <c r="M267" i="4"/>
  <c r="M263" i="4"/>
  <c r="M259" i="4"/>
  <c r="M255" i="4"/>
  <c r="M251" i="4"/>
  <c r="M247" i="4"/>
  <c r="M243" i="4"/>
  <c r="M239" i="4"/>
  <c r="M235" i="4"/>
  <c r="M231" i="4"/>
  <c r="M227" i="4"/>
  <c r="M223" i="4"/>
  <c r="M219" i="4"/>
  <c r="M215" i="4"/>
  <c r="M211" i="4"/>
  <c r="M207" i="4"/>
  <c r="M203" i="4"/>
  <c r="M199" i="4"/>
  <c r="M195" i="4"/>
  <c r="M191" i="4"/>
  <c r="M187" i="4"/>
  <c r="M183" i="4"/>
  <c r="M179" i="4"/>
  <c r="M175" i="4"/>
  <c r="M171" i="4"/>
  <c r="M167" i="4"/>
  <c r="M163" i="4"/>
  <c r="M159" i="4"/>
  <c r="M155" i="4"/>
  <c r="M151" i="4"/>
  <c r="M147" i="4"/>
  <c r="M143" i="4"/>
  <c r="M139" i="4"/>
  <c r="M135" i="4"/>
  <c r="M131" i="4"/>
  <c r="M127" i="4"/>
  <c r="M123" i="4"/>
  <c r="M119" i="4"/>
  <c r="M115" i="4"/>
  <c r="M111" i="4"/>
  <c r="M107" i="4"/>
  <c r="M103" i="4"/>
  <c r="M99" i="4"/>
  <c r="M95" i="4"/>
  <c r="M91" i="4"/>
  <c r="M87" i="4"/>
  <c r="M83" i="4"/>
  <c r="M79" i="4"/>
  <c r="M75" i="4"/>
  <c r="M71" i="4"/>
  <c r="M67" i="4"/>
  <c r="M61" i="4"/>
  <c r="M57" i="4"/>
  <c r="M53" i="4"/>
  <c r="M49" i="4"/>
  <c r="M45" i="4"/>
  <c r="M41" i="4"/>
  <c r="M37" i="4"/>
  <c r="M33" i="4"/>
  <c r="M29" i="4"/>
  <c r="M25" i="4"/>
  <c r="M21" i="4"/>
  <c r="M17" i="4"/>
  <c r="M13" i="4"/>
  <c r="M9" i="4"/>
  <c r="M8" i="4"/>
  <c r="M480" i="4"/>
  <c r="M476" i="4"/>
  <c r="M472" i="4"/>
  <c r="M468" i="4"/>
  <c r="M464" i="4"/>
  <c r="M460" i="4"/>
  <c r="M456" i="4"/>
  <c r="M452" i="4"/>
  <c r="M448" i="4"/>
  <c r="M444" i="4"/>
  <c r="M440" i="4"/>
  <c r="M436" i="4"/>
  <c r="M432" i="4"/>
  <c r="M428" i="4"/>
  <c r="M424" i="4"/>
  <c r="M420" i="4"/>
  <c r="M416" i="4"/>
  <c r="M412" i="4"/>
  <c r="M408" i="4"/>
  <c r="M404" i="4"/>
  <c r="M400" i="4"/>
  <c r="M396" i="4"/>
  <c r="M392" i="4"/>
  <c r="M388" i="4"/>
  <c r="M384" i="4"/>
  <c r="M380" i="4"/>
  <c r="M376" i="4"/>
  <c r="M372" i="4"/>
  <c r="M368" i="4"/>
  <c r="M364" i="4"/>
  <c r="M360" i="4"/>
  <c r="M356" i="4"/>
  <c r="M352" i="4"/>
  <c r="M348" i="4"/>
  <c r="M344" i="4"/>
  <c r="M340" i="4"/>
  <c r="M336" i="4"/>
  <c r="M332" i="4"/>
  <c r="M328" i="4"/>
  <c r="M324" i="4"/>
  <c r="M320" i="4"/>
  <c r="M316" i="4"/>
  <c r="M312" i="4"/>
  <c r="M308" i="4"/>
  <c r="M304" i="4"/>
  <c r="M300" i="4"/>
  <c r="M296" i="4"/>
  <c r="M292" i="4"/>
  <c r="M288" i="4"/>
  <c r="AP284" i="4"/>
  <c r="AP282" i="4"/>
  <c r="AP280" i="4"/>
  <c r="AP278" i="4"/>
  <c r="M276" i="4"/>
  <c r="M272" i="4"/>
  <c r="M268" i="4"/>
  <c r="M264" i="4"/>
  <c r="M260" i="4"/>
  <c r="M256" i="4"/>
  <c r="M252" i="4"/>
  <c r="M248" i="4"/>
  <c r="M244" i="4"/>
  <c r="M240" i="4"/>
  <c r="M236" i="4"/>
  <c r="M232" i="4"/>
  <c r="M228" i="4"/>
  <c r="M224" i="4"/>
  <c r="M220" i="4"/>
  <c r="M216" i="4"/>
  <c r="M212" i="4"/>
  <c r="M208" i="4"/>
  <c r="M204" i="4"/>
  <c r="M200" i="4"/>
  <c r="M196" i="4"/>
  <c r="M192" i="4"/>
  <c r="M188" i="4"/>
  <c r="M184" i="4"/>
  <c r="M180" i="4"/>
  <c r="M176" i="4"/>
  <c r="M172" i="4"/>
  <c r="M168" i="4"/>
  <c r="M164" i="4"/>
  <c r="M160" i="4"/>
  <c r="M156" i="4"/>
  <c r="M152" i="4"/>
  <c r="M148" i="4"/>
  <c r="M144" i="4"/>
  <c r="M140" i="4"/>
  <c r="M136" i="4"/>
  <c r="M132" i="4"/>
  <c r="M128" i="4"/>
  <c r="M124" i="4"/>
  <c r="M120" i="4"/>
  <c r="M116" i="4"/>
  <c r="M112" i="4"/>
  <c r="M108" i="4"/>
  <c r="M104" i="4"/>
  <c r="M100" i="4"/>
  <c r="M96" i="4"/>
  <c r="M92" i="4"/>
  <c r="M88" i="4"/>
  <c r="M84" i="4"/>
  <c r="M80" i="4"/>
  <c r="M76" i="4"/>
  <c r="M72" i="4"/>
  <c r="M68" i="4"/>
  <c r="M64" i="4"/>
  <c r="M58" i="4"/>
  <c r="M54" i="4"/>
  <c r="M50" i="4"/>
  <c r="M46" i="4"/>
  <c r="M42" i="4"/>
  <c r="M38" i="4"/>
  <c r="M34" i="4"/>
  <c r="M30" i="4"/>
  <c r="M26" i="4"/>
  <c r="M22" i="4"/>
  <c r="M18" i="4"/>
  <c r="M14" i="4"/>
  <c r="M10" i="4"/>
  <c r="M481" i="4"/>
  <c r="M477" i="4"/>
  <c r="M473" i="4"/>
  <c r="M469" i="4"/>
  <c r="M465" i="4"/>
  <c r="M461" i="4"/>
  <c r="M457" i="4"/>
  <c r="M453" i="4"/>
  <c r="M449" i="4"/>
  <c r="M445" i="4"/>
  <c r="M441" i="4"/>
  <c r="M437" i="4"/>
  <c r="M433" i="4"/>
  <c r="M429" i="4"/>
  <c r="M425" i="4"/>
  <c r="M421" i="4"/>
  <c r="M417" i="4"/>
  <c r="M413" i="4"/>
  <c r="M409" i="4"/>
  <c r="M405" i="4"/>
  <c r="M401" i="4"/>
  <c r="M397" i="4"/>
  <c r="M393" i="4"/>
  <c r="M389" i="4"/>
  <c r="M385" i="4"/>
  <c r="M381" i="4"/>
  <c r="M377" i="4"/>
  <c r="M373" i="4"/>
  <c r="M369" i="4"/>
  <c r="M365" i="4"/>
  <c r="M361" i="4"/>
  <c r="M357" i="4"/>
  <c r="M353" i="4"/>
  <c r="M349" i="4"/>
  <c r="M345" i="4"/>
  <c r="M341" i="4"/>
  <c r="M337" i="4"/>
  <c r="M333" i="4"/>
  <c r="M329" i="4"/>
  <c r="M325" i="4"/>
  <c r="M321" i="4"/>
  <c r="M317" i="4"/>
  <c r="M313" i="4"/>
  <c r="M309" i="4"/>
  <c r="M305" i="4"/>
  <c r="M301" i="4"/>
  <c r="M297" i="4"/>
  <c r="M293" i="4"/>
  <c r="M289" i="4"/>
  <c r="M285" i="4"/>
  <c r="M283" i="4"/>
  <c r="M281" i="4"/>
  <c r="M279" i="4"/>
  <c r="M277" i="4"/>
  <c r="M273" i="4"/>
  <c r="M269" i="4"/>
  <c r="M265" i="4"/>
  <c r="M261" i="4"/>
  <c r="M257" i="4"/>
  <c r="M253" i="4"/>
  <c r="M249" i="4"/>
  <c r="M245" i="4"/>
  <c r="M241" i="4"/>
  <c r="M237" i="4"/>
  <c r="M233" i="4"/>
  <c r="M229" i="4"/>
  <c r="M225" i="4"/>
  <c r="M221" i="4"/>
  <c r="M217" i="4"/>
  <c r="M213" i="4"/>
  <c r="M209" i="4"/>
  <c r="M205" i="4"/>
  <c r="M201" i="4"/>
  <c r="M197" i="4"/>
  <c r="M193" i="4"/>
  <c r="M189" i="4"/>
  <c r="M185" i="4"/>
  <c r="M181" i="4"/>
  <c r="M177" i="4"/>
  <c r="M173" i="4"/>
  <c r="M169" i="4"/>
  <c r="M165" i="4"/>
  <c r="M161" i="4"/>
  <c r="M157" i="4"/>
  <c r="M153" i="4"/>
  <c r="M149" i="4"/>
  <c r="M145" i="4"/>
  <c r="M141" i="4"/>
  <c r="M137" i="4"/>
  <c r="M133" i="4"/>
  <c r="M129" i="4"/>
  <c r="M125" i="4"/>
  <c r="M121" i="4"/>
  <c r="M117" i="4"/>
  <c r="M113" i="4"/>
  <c r="M109" i="4"/>
  <c r="M105" i="4"/>
  <c r="M101" i="4"/>
  <c r="M97" i="4"/>
  <c r="M93" i="4"/>
  <c r="M89" i="4"/>
  <c r="M85" i="4"/>
  <c r="M81" i="4"/>
  <c r="M73" i="4"/>
  <c r="M69" i="4"/>
  <c r="M65" i="4"/>
  <c r="M59" i="4"/>
  <c r="M55" i="4"/>
  <c r="M51" i="4"/>
  <c r="M47" i="4"/>
  <c r="M43" i="4"/>
  <c r="M39" i="4"/>
  <c r="M35" i="4"/>
  <c r="M31" i="4"/>
  <c r="M27" i="4"/>
  <c r="M23" i="4"/>
  <c r="M19" i="4"/>
  <c r="M15" i="4"/>
  <c r="M11" i="4"/>
  <c r="G7" i="4"/>
  <c r="M77" i="4" l="1"/>
  <c r="FW55" i="4"/>
  <c r="FW33" i="4"/>
  <c r="I488" i="4"/>
  <c r="J488" i="4"/>
  <c r="G8" i="4"/>
  <c r="D7" i="4"/>
  <c r="FW29" i="4" l="1"/>
  <c r="FW77" i="4" s="1"/>
  <c r="G488" i="4"/>
  <c r="D488" i="4"/>
  <c r="K488" i="4"/>
  <c r="L7" i="4"/>
  <c r="D8" i="4"/>
  <c r="FW8" i="4" l="1"/>
  <c r="FW7" i="4"/>
</calcChain>
</file>

<file path=xl/sharedStrings.xml><?xml version="1.0" encoding="utf-8"?>
<sst xmlns="http://schemas.openxmlformats.org/spreadsheetml/2006/main" count="2374" uniqueCount="1487">
  <si>
    <t>Адрес</t>
  </si>
  <si>
    <t>Сумма, руб</t>
  </si>
  <si>
    <t>Ремонт кровель</t>
  </si>
  <si>
    <t>Ремонт стыков</t>
  </si>
  <si>
    <t>ИТОГО:</t>
  </si>
  <si>
    <t>г. Могилев</t>
  </si>
  <si>
    <t>ул. Аркадия Кулешова, 22</t>
  </si>
  <si>
    <t>ул. Баха, 13</t>
  </si>
  <si>
    <t>ул. Буденного, 15/34</t>
  </si>
  <si>
    <t>ул. Воровского, 39</t>
  </si>
  <si>
    <t>пер. Гоголя, 23</t>
  </si>
  <si>
    <t>б-р Днепровский, 26</t>
  </si>
  <si>
    <t>ул. Жемчужная, 14</t>
  </si>
  <si>
    <t>ул. Каштановая, 5</t>
  </si>
  <si>
    <t>ул. Каштановая, 23</t>
  </si>
  <si>
    <t>ул. Каштановая, 27</t>
  </si>
  <si>
    <t>ул. Каштановая, 33</t>
  </si>
  <si>
    <t>ул. Каштановая, 35</t>
  </si>
  <si>
    <t>ул. Каштановая, 37</t>
  </si>
  <si>
    <t>ул. Кобринская, 38</t>
  </si>
  <si>
    <t>ул. Королева, 31</t>
  </si>
  <si>
    <t>ул. Космонавтов, 48</t>
  </si>
  <si>
    <t>ул. Крупской, 125</t>
  </si>
  <si>
    <t>ул. Крупской, 188</t>
  </si>
  <si>
    <t>ул. Крупской, 190</t>
  </si>
  <si>
    <t>ул. Крупской, 194</t>
  </si>
  <si>
    <t>ул. Крупской, 196</t>
  </si>
  <si>
    <t>ул. Крупской, 198</t>
  </si>
  <si>
    <t>ул. Крупской, 200</t>
  </si>
  <si>
    <t>ул. Кулибина, 3</t>
  </si>
  <si>
    <t>ул. Леваневского, 4</t>
  </si>
  <si>
    <t>ул. Народного Ополчения, 9</t>
  </si>
  <si>
    <t>ул. Пионерская, 5/29</t>
  </si>
  <si>
    <t>ул. Пржевальского, 23</t>
  </si>
  <si>
    <t>ул. Турова, 10</t>
  </si>
  <si>
    <t>б-р Юбилейный, 9</t>
  </si>
  <si>
    <t>б-р Юбилейный, 21</t>
  </si>
  <si>
    <t>ул. Якубовского, 13</t>
  </si>
  <si>
    <t>ул. Ямницкая, 77</t>
  </si>
  <si>
    <t>ул. Ямницкая, 79</t>
  </si>
  <si>
    <t>ул. Ямницкая, 87</t>
  </si>
  <si>
    <t>ул. Бакунина, 31</t>
  </si>
  <si>
    <t>ул. Краснозвездная, 53</t>
  </si>
  <si>
    <t>ул. Криулина, 29</t>
  </si>
  <si>
    <t>ул. Крупской, 178</t>
  </si>
  <si>
    <t>ул. Кулибина, 2</t>
  </si>
  <si>
    <t>ул. Минское шоссе, 26</t>
  </si>
  <si>
    <t>ул. Минское шоссе, 38</t>
  </si>
  <si>
    <t>ул. Пролетарская, 5</t>
  </si>
  <si>
    <t>ул. 30 лет Победы, 36</t>
  </si>
  <si>
    <t>ул. 30 лет Победы, 38</t>
  </si>
  <si>
    <t>ул. 30 лет Победы, 40</t>
  </si>
  <si>
    <t>ул. Папанина, 5</t>
  </si>
  <si>
    <t>ул. Гришина, 104а</t>
  </si>
  <si>
    <t>ул. Гришина, 104</t>
  </si>
  <si>
    <t>ул. Гришина, 106а</t>
  </si>
  <si>
    <t>ул. Гришина, 112</t>
  </si>
  <si>
    <t>ул. Гришина, 116</t>
  </si>
  <si>
    <t>ул. Гришина, 118</t>
  </si>
  <si>
    <t>ул. Гришина, 120</t>
  </si>
  <si>
    <t>ул. Гришина, 122</t>
  </si>
  <si>
    <t>ул. Гришина, 126</t>
  </si>
  <si>
    <t>ул. Строителей, 11а</t>
  </si>
  <si>
    <t>ул. Космонавтов, 39</t>
  </si>
  <si>
    <t>б-р Днепровский, 50</t>
  </si>
  <si>
    <t>б-р Днепровский, 52</t>
  </si>
  <si>
    <t>б-р Днепровский, 54</t>
  </si>
  <si>
    <t>б-р Днепровский, 58</t>
  </si>
  <si>
    <t>б-р Днепровский, 14</t>
  </si>
  <si>
    <t>б-р Непокоренных, 30</t>
  </si>
  <si>
    <t>б-р Непокоренных, 34</t>
  </si>
  <si>
    <t>б-р Непокоренных, 44</t>
  </si>
  <si>
    <t>б-р Непокоренных, 56</t>
  </si>
  <si>
    <t>б-р Непокоренных, 65</t>
  </si>
  <si>
    <t>б-р Непокоренных, 68</t>
  </si>
  <si>
    <t>б-р Непокоренных, 76</t>
  </si>
  <si>
    <t>б-р Непокоренных, 78А</t>
  </si>
  <si>
    <t>б-р Непокоренных, 80</t>
  </si>
  <si>
    <t>б-р Юбилейный, 19</t>
  </si>
  <si>
    <t>б-р Юбилейный, 5</t>
  </si>
  <si>
    <t>б-р Юбилейный, 7</t>
  </si>
  <si>
    <t>б-р Днепровский, 50а</t>
  </si>
  <si>
    <t>б-р Непокоренных, 32а</t>
  </si>
  <si>
    <t>б-р Непокоренных, 37а</t>
  </si>
  <si>
    <t>б-р Непокоренных, 38</t>
  </si>
  <si>
    <t>б-р Непокоренных, 41</t>
  </si>
  <si>
    <t>б-р Непокоренных, 43</t>
  </si>
  <si>
    <t>б-р Непокоренных, 43а</t>
  </si>
  <si>
    <t>б-р Непокоренных, 5</t>
  </si>
  <si>
    <t>б-р Непокоренных, 52</t>
  </si>
  <si>
    <t>б-р Непокоренных, 55</t>
  </si>
  <si>
    <t>б-р Непокоренных, 58</t>
  </si>
  <si>
    <t>б-р Непокоренных, 59</t>
  </si>
  <si>
    <t>б-р Непокоренных, 60</t>
  </si>
  <si>
    <t>б-р Непокоренных, 61</t>
  </si>
  <si>
    <t>б-р Непокоренных, 61а</t>
  </si>
  <si>
    <t>б-р Непокоренных, 63</t>
  </si>
  <si>
    <t>б-р Непокоренных, 64</t>
  </si>
  <si>
    <t>б-р Непокоренных, 71</t>
  </si>
  <si>
    <t>б-р Непокоренных, 73</t>
  </si>
  <si>
    <t>б-р Непокоренных, 77</t>
  </si>
  <si>
    <t>б-р Непокоренных, 79</t>
  </si>
  <si>
    <t>б-р Непокоренных, 82</t>
  </si>
  <si>
    <t>б-р Непокоренных, 83</t>
  </si>
  <si>
    <t>б-р Непокоренных, 85</t>
  </si>
  <si>
    <t>б-р Непокоренных, 36б</t>
  </si>
  <si>
    <t>пер. Буянова, 18</t>
  </si>
  <si>
    <t>пер. Гоголя, 15б</t>
  </si>
  <si>
    <t>пер. Гоголя, 13</t>
  </si>
  <si>
    <t>пер. Гоголя, 17</t>
  </si>
  <si>
    <t>пер. Гоголя, 19</t>
  </si>
  <si>
    <t>пер. Гоголя, 10</t>
  </si>
  <si>
    <t>пер. Гоголя, 12</t>
  </si>
  <si>
    <t>пер. Гоголя, 15а</t>
  </si>
  <si>
    <t>пер. Гоголя, 21</t>
  </si>
  <si>
    <t>пер. Мечникова 3-й, 11</t>
  </si>
  <si>
    <t>пер. Мечникова 3-й, 2а</t>
  </si>
  <si>
    <t>пер. Урожайный, 6А</t>
  </si>
  <si>
    <t>пер. Угловой, 10</t>
  </si>
  <si>
    <t>пр. Витебский, 20</t>
  </si>
  <si>
    <t>пр. Витебский, 27</t>
  </si>
  <si>
    <t>пр. Витебский, 29</t>
  </si>
  <si>
    <t>пр. Витебский, 31</t>
  </si>
  <si>
    <t>пр. Витебский, 33</t>
  </si>
  <si>
    <t>пр. Витебский, 35</t>
  </si>
  <si>
    <t>пр. Витебский, 37</t>
  </si>
  <si>
    <t>пр. Витебский, 50</t>
  </si>
  <si>
    <t>пр. Витебский, 52</t>
  </si>
  <si>
    <t>пр. Витебский, 54</t>
  </si>
  <si>
    <t>пр. Димитрова, 46</t>
  </si>
  <si>
    <t>пр. Димитрова, 50</t>
  </si>
  <si>
    <t>пр. Димитрова, 62 к. 1</t>
  </si>
  <si>
    <t>пр. Димитрова, 62 к. 2</t>
  </si>
  <si>
    <t>пр. Димитрова, 62 к. 3</t>
  </si>
  <si>
    <t>пр. Димитрова, 62 к. 4</t>
  </si>
  <si>
    <t>пр. Димитрова, 64</t>
  </si>
  <si>
    <t>пр. Димитрова, 65</t>
  </si>
  <si>
    <t>пр. Димитрова, 74</t>
  </si>
  <si>
    <t>пр. Димитрова, 76</t>
  </si>
  <si>
    <t>пр. Димитрова, 78</t>
  </si>
  <si>
    <t>пр. Димитрова, 78а</t>
  </si>
  <si>
    <t>пр. Димитрова, 78б</t>
  </si>
  <si>
    <t>пр. Димитрова, 78г</t>
  </si>
  <si>
    <t>пр. Димитрова, 78д</t>
  </si>
  <si>
    <t>пр. Пушкинский, 15</t>
  </si>
  <si>
    <t>пр. Пушкинский, 19</t>
  </si>
  <si>
    <t>пр. Пушкинский, 17а</t>
  </si>
  <si>
    <t>пр. Пушкинский, 19б</t>
  </si>
  <si>
    <t>пр. Пушкинский, 21б</t>
  </si>
  <si>
    <t>пр. Пушкинский, 25а</t>
  </si>
  <si>
    <t>пр. Пушкинский, 29б</t>
  </si>
  <si>
    <t>пр. Пушкинский, 34а</t>
  </si>
  <si>
    <t>пр. Пушкинский, 35</t>
  </si>
  <si>
    <t>пр. Пушкинский, 37</t>
  </si>
  <si>
    <t>пр. Пушкинский, 38</t>
  </si>
  <si>
    <t>пр. Пушкинский, 42</t>
  </si>
  <si>
    <t>пр. Пушкинский, 75</t>
  </si>
  <si>
    <t>пр. Пушкинский, 79</t>
  </si>
  <si>
    <t>пр. Пушкинский, 79а</t>
  </si>
  <si>
    <t>пр. Пушкинский, 81</t>
  </si>
  <si>
    <t>пр. Пушкинский, 83</t>
  </si>
  <si>
    <t>пр. Шмидта, 16а</t>
  </si>
  <si>
    <t>пр. Шмидта, 16б</t>
  </si>
  <si>
    <t>пр. Шмидта, 32</t>
  </si>
  <si>
    <t>пр. Шмидта, 34</t>
  </si>
  <si>
    <t>пр. Шмидта, 36</t>
  </si>
  <si>
    <t>пр. Шмидта, 46а</t>
  </si>
  <si>
    <t>пр. Шмидта, 46б</t>
  </si>
  <si>
    <t>пр. Шмидта, 48</t>
  </si>
  <si>
    <t>пр. Шмидта, 48а</t>
  </si>
  <si>
    <t>пр. Шмидта, 48б</t>
  </si>
  <si>
    <t>пр. Шмидта, 52а</t>
  </si>
  <si>
    <t>пр. Шмидта, 54</t>
  </si>
  <si>
    <t>пр. Шмидта, 56</t>
  </si>
  <si>
    <t>пр. Шмидта, 6</t>
  </si>
  <si>
    <t>пр. Шмидта, 64</t>
  </si>
  <si>
    <t>пр. Шмидта, 68а</t>
  </si>
  <si>
    <t>пр. Шмидта, 70а</t>
  </si>
  <si>
    <t>пр. Шмидта, 72а</t>
  </si>
  <si>
    <t>пр. Шмидта, 74</t>
  </si>
  <si>
    <t>пр. Шмидта, 76</t>
  </si>
  <si>
    <t>пр. Шмидта, 76а</t>
  </si>
  <si>
    <t>пр. Шмидта, 82</t>
  </si>
  <si>
    <t>пр. Шмидта, 82а</t>
  </si>
  <si>
    <t>пр. Шмидта, 88</t>
  </si>
  <si>
    <t>пр. Шмидта, 90</t>
  </si>
  <si>
    <t>пр. Шмидта, 96</t>
  </si>
  <si>
    <t>пр. Шмидта, 92</t>
  </si>
  <si>
    <t>пр. Шмидта, 94</t>
  </si>
  <si>
    <t>пр. Витебский, 32</t>
  </si>
  <si>
    <t>пр. Витебский, 6А</t>
  </si>
  <si>
    <t>пр. Мира, 15</t>
  </si>
  <si>
    <t>пр. Мира, 23д</t>
  </si>
  <si>
    <t>пр. Мира, 29</t>
  </si>
  <si>
    <t>пр. Пушкинский, 40б</t>
  </si>
  <si>
    <t>пр. Пушкинский, 61</t>
  </si>
  <si>
    <t>пр. Мира, 20</t>
  </si>
  <si>
    <t>пр. Мира, 23г</t>
  </si>
  <si>
    <t>ул. Станция Луполово, 17а</t>
  </si>
  <si>
    <t>ул. 30 лет Победы, 22а</t>
  </si>
  <si>
    <t>ул. 30 лет Победы, 8</t>
  </si>
  <si>
    <t>ул. 30 лет Победы, 10</t>
  </si>
  <si>
    <t>ул. 30 лет Победы, 12</t>
  </si>
  <si>
    <t>ул. 30 лет Победы, 2</t>
  </si>
  <si>
    <t>ул. 30 лет Победы, 20</t>
  </si>
  <si>
    <t>ул. 30 лет Победы, 22</t>
  </si>
  <si>
    <t>ул. 30 лет Победы, 22б</t>
  </si>
  <si>
    <t>ул. 30 лет Победы, 22в</t>
  </si>
  <si>
    <t>ул. 30 лет Победы, 24а</t>
  </si>
  <si>
    <t>ул. 30 лет Победы, 26а</t>
  </si>
  <si>
    <t>ул. 30 лет Победы, 32</t>
  </si>
  <si>
    <t>ул. 30 лет Победы, 34</t>
  </si>
  <si>
    <t>ул. 30 лет Победы, 8а</t>
  </si>
  <si>
    <t>ул. Автозаводская, 1а</t>
  </si>
  <si>
    <t>ул. Белинского, 44</t>
  </si>
  <si>
    <t>ул. Березовская, 22</t>
  </si>
  <si>
    <t>ул. Березовская, 26</t>
  </si>
  <si>
    <t>ул. Березовская, 28</t>
  </si>
  <si>
    <t>ул. Вавилова, 10</t>
  </si>
  <si>
    <t>ул. Вавилова, 8</t>
  </si>
  <si>
    <t>ул. Габровская, 24</t>
  </si>
  <si>
    <t>ул. Гришина, 102</t>
  </si>
  <si>
    <t>ул. Гришина, 102а</t>
  </si>
  <si>
    <t>ул. Гришина, 102б</t>
  </si>
  <si>
    <t>ул. Гришина, 110</t>
  </si>
  <si>
    <t>ул. Гришина, 106б</t>
  </si>
  <si>
    <t>ул. Добролюбова, 7</t>
  </si>
  <si>
    <t>ул. Жемчужная, 20</t>
  </si>
  <si>
    <t>ул. Жемчужная, 20а</t>
  </si>
  <si>
    <t>ул. Жемчужная, 22</t>
  </si>
  <si>
    <t>ул. Жемчужная, 16</t>
  </si>
  <si>
    <t>ул. Жемчужная, 4</t>
  </si>
  <si>
    <t>ул. Залуцкого, 1</t>
  </si>
  <si>
    <t>ул. Каштановая, 21</t>
  </si>
  <si>
    <t>ул. Каштановая, 21а</t>
  </si>
  <si>
    <t>ул. Каштановая, 23а</t>
  </si>
  <si>
    <t>ул. Каштановая, 6</t>
  </si>
  <si>
    <t>ул. Каштановая, 8</t>
  </si>
  <si>
    <t>ул. Каштановая, 10</t>
  </si>
  <si>
    <t>ул. Каштановая, 19</t>
  </si>
  <si>
    <t>ул. Каштановая, 7</t>
  </si>
  <si>
    <t>ул. Кирова, 23а</t>
  </si>
  <si>
    <t>ул. Коллективная 1-я, 12</t>
  </si>
  <si>
    <t>ул. Космонавтов, 14, 16, 18, 20, 22</t>
  </si>
  <si>
    <t>ул. Космонавтов, 14</t>
  </si>
  <si>
    <t>ул. Космонавтов, 16</t>
  </si>
  <si>
    <t>ул. Космонавтов, 18</t>
  </si>
  <si>
    <t>ул. Космонавтов, 20</t>
  </si>
  <si>
    <t>ул. Космонавтов, 22</t>
  </si>
  <si>
    <t>ул. Краснозвездная, 68</t>
  </si>
  <si>
    <t>ул. Криничная, 4</t>
  </si>
  <si>
    <t>ул. Криничная, 6</t>
  </si>
  <si>
    <t>ул. Крупской, 87б</t>
  </si>
  <si>
    <t>ул. Крупской, 204</t>
  </si>
  <si>
    <t>ул. Крупской, 204а</t>
  </si>
  <si>
    <t>ул. Крупской, 210</t>
  </si>
  <si>
    <t>ул. Крупской, 210а</t>
  </si>
  <si>
    <t>ул. Крупской, 69а</t>
  </si>
  <si>
    <t>ул. Крупской, 89</t>
  </si>
  <si>
    <t>ул. Крупской, 89а</t>
  </si>
  <si>
    <t>ул. Крупской, 89б</t>
  </si>
  <si>
    <t>ул. Крупской, 91</t>
  </si>
  <si>
    <t>ул. Крупской, 208</t>
  </si>
  <si>
    <t>ул. Кутепова, 4а</t>
  </si>
  <si>
    <t>ул. Лепешинского, 22/36</t>
  </si>
  <si>
    <t>ул. Мовчанского, 12</t>
  </si>
  <si>
    <t>ул. Мовчанского, 14</t>
  </si>
  <si>
    <t>ул. Мовчанского, 15а</t>
  </si>
  <si>
    <t>ул. Мовчанского, 16</t>
  </si>
  <si>
    <t>ул. Мовчанского, 18</t>
  </si>
  <si>
    <t>ул. Мовчанского, 24</t>
  </si>
  <si>
    <t>ул. Мовчанского, 26</t>
  </si>
  <si>
    <t>ул. Мовчанского, 29</t>
  </si>
  <si>
    <t>ул. Мовчанского, 34</t>
  </si>
  <si>
    <t>ул. Мовчанского, 42</t>
  </si>
  <si>
    <t>ул. Мовчанского, 44</t>
  </si>
  <si>
    <t>ул. Мовчанского, 9</t>
  </si>
  <si>
    <t>ул. Народного Ополчения, 10а</t>
  </si>
  <si>
    <t>ул. Народного Ополчения, 14</t>
  </si>
  <si>
    <t>ул. Народного Ополчения, 16</t>
  </si>
  <si>
    <t>ул. Народного Ополчения, 18</t>
  </si>
  <si>
    <t>ул. Народного Ополчения, 20</t>
  </si>
  <si>
    <t>ул. Народного Ополчения, 22</t>
  </si>
  <si>
    <t>ул. Народного Ополчения, 24</t>
  </si>
  <si>
    <t>ул. Народного Ополчения, 6</t>
  </si>
  <si>
    <t>ул. Народного Ополчения, 8</t>
  </si>
  <si>
    <t>ул. Орловского, 17б</t>
  </si>
  <si>
    <t>ул. Орловского, 22</t>
  </si>
  <si>
    <t>ул. Орловского, 26</t>
  </si>
  <si>
    <t>ул. Орловского, 28</t>
  </si>
  <si>
    <t>ул. Орловского, 28а</t>
  </si>
  <si>
    <t>ул. Орловского, 30б</t>
  </si>
  <si>
    <t>ул. Орловского, 6</t>
  </si>
  <si>
    <t>ул. Островского, 18</t>
  </si>
  <si>
    <t>ул. Островского, 20</t>
  </si>
  <si>
    <t>ул. Островского, 20а</t>
  </si>
  <si>
    <t>ул. Островского, 22</t>
  </si>
  <si>
    <t>ул. Островского, 38а</t>
  </si>
  <si>
    <t>ул. Островского, 6</t>
  </si>
  <si>
    <t>ул. Островского, 60</t>
  </si>
  <si>
    <t>ул. Островского, 97</t>
  </si>
  <si>
    <t>ул. Пионерская, 39</t>
  </si>
  <si>
    <t>ул. Профсоюзная, 15</t>
  </si>
  <si>
    <t>ул. Профсоюзная, 22</t>
  </si>
  <si>
    <t>ул. Профсоюзная, 23</t>
  </si>
  <si>
    <t>ул. Симонова, 3</t>
  </si>
  <si>
    <t>ул. Симонова, 5</t>
  </si>
  <si>
    <t>ул. Строителей, 23а</t>
  </si>
  <si>
    <t>ул. Строителей, 26а</t>
  </si>
  <si>
    <t>ул. Строителей, 24</t>
  </si>
  <si>
    <t>ул. Строителей, 32а</t>
  </si>
  <si>
    <t>ул. Строителей, 9А</t>
  </si>
  <si>
    <t>ул. Сурганова, 21</t>
  </si>
  <si>
    <t>ул. Сурганова, 27</t>
  </si>
  <si>
    <t>ул. Тимирязевская, 29</t>
  </si>
  <si>
    <t>ул. Тимирязевская, 32</t>
  </si>
  <si>
    <t>ул. Турова, 6</t>
  </si>
  <si>
    <t>ул. Урицкого, 14</t>
  </si>
  <si>
    <t>ул. Челюскинцев, 172в</t>
  </si>
  <si>
    <t>ул. Шкловское шоссе, 11</t>
  </si>
  <si>
    <t>ул. Шкловское шоссе, 9</t>
  </si>
  <si>
    <t>ул. Якубовского, 35</t>
  </si>
  <si>
    <t>ул. Якубовского, 37</t>
  </si>
  <si>
    <t>ул. Якубовского, 53</t>
  </si>
  <si>
    <t>ул. Якубовского, 57</t>
  </si>
  <si>
    <t>ул. Ямницкая, 89</t>
  </si>
  <si>
    <t>ул. Ямницкая, 97</t>
  </si>
  <si>
    <t>ул. Ямницкая, 97а</t>
  </si>
  <si>
    <t>ул. Ямницкая, 79а</t>
  </si>
  <si>
    <t>ул. Кутузова, 6</t>
  </si>
  <si>
    <t>ул. Алексея Пысина, 39</t>
  </si>
  <si>
    <t>ул. Автозаводская, 4</t>
  </si>
  <si>
    <t>ул. Б.Бирули, 8</t>
  </si>
  <si>
    <t>ул. Березовская, 18</t>
  </si>
  <si>
    <t>ул. Бурденко, 4</t>
  </si>
  <si>
    <t>ул. Бурденко, 6</t>
  </si>
  <si>
    <t>ул. Вишневецкого, 5а</t>
  </si>
  <si>
    <t>ул. Габровская, 18</t>
  </si>
  <si>
    <t>ул. Габровская, 22</t>
  </si>
  <si>
    <t>ул. Габровская, 46</t>
  </si>
  <si>
    <t>ул. Жемчужная, 8</t>
  </si>
  <si>
    <t>ул. Калиновского, 25</t>
  </si>
  <si>
    <t>ул. Калиновского, 27</t>
  </si>
  <si>
    <t>ул. Калиновского, 27а</t>
  </si>
  <si>
    <t>ул. Каштановая, 13</t>
  </si>
  <si>
    <t>ул. Каштановая, 15</t>
  </si>
  <si>
    <t>ул. Кедровая, 13</t>
  </si>
  <si>
    <t>ул. Киселева, 64</t>
  </si>
  <si>
    <t>ул. Краснозвездная, 54а</t>
  </si>
  <si>
    <t>ул. Краснозвездная, 54б</t>
  </si>
  <si>
    <t>ул. Краснозвездная, 66</t>
  </si>
  <si>
    <t>ул. Криничная, 8</t>
  </si>
  <si>
    <t>ул. Криулина, 47</t>
  </si>
  <si>
    <t>ул. Криулина, 8г</t>
  </si>
  <si>
    <t>ул. Криулина, 8д</t>
  </si>
  <si>
    <t>ул. Крупской, 180</t>
  </si>
  <si>
    <t>ул. Крупской, 212</t>
  </si>
  <si>
    <t>ул. Кутепова, 10</t>
  </si>
  <si>
    <t>ул. Кутепова, 12</t>
  </si>
  <si>
    <t>ул. Кутепова, 18а</t>
  </si>
  <si>
    <t>ул. Кутепова, 20</t>
  </si>
  <si>
    <t>ул. Кутепова, 22</t>
  </si>
  <si>
    <t>ул. Кутепова, 26</t>
  </si>
  <si>
    <t>ул. Кутепова, 2а</t>
  </si>
  <si>
    <t>ул. Кутепова, 2б</t>
  </si>
  <si>
    <t>ул. Кутепова, 3</t>
  </si>
  <si>
    <t>ул. Кутепова, 30</t>
  </si>
  <si>
    <t>ул. Кутепова, 32</t>
  </si>
  <si>
    <t>ул. Кутепова, 44</t>
  </si>
  <si>
    <t>ул. Кутепова, 46</t>
  </si>
  <si>
    <t>ул. Мельникова, 3</t>
  </si>
  <si>
    <t>ул. Мовчанского, 23</t>
  </si>
  <si>
    <t>ул. Мовчанского, 40</t>
  </si>
  <si>
    <t>ул. Мовчанского, 65</t>
  </si>
  <si>
    <t>ул. Мовчанского, 7</t>
  </si>
  <si>
    <t>ул. Островского, 2</t>
  </si>
  <si>
    <t>ул. Островского, 38</t>
  </si>
  <si>
    <t>ул. Островского, 44</t>
  </si>
  <si>
    <t>ул. Островского, 54</t>
  </si>
  <si>
    <t>ул. Островского, 77</t>
  </si>
  <si>
    <t>ул. Островского, 83</t>
  </si>
  <si>
    <t>ул. Островского, 85</t>
  </si>
  <si>
    <t>ул. Островского, 87</t>
  </si>
  <si>
    <t>ул. Островского, 99</t>
  </si>
  <si>
    <t>ул. Рогачевская, 2а</t>
  </si>
  <si>
    <t>ул. Рогачевская, 2б</t>
  </si>
  <si>
    <t>ул. Свердлова, 6</t>
  </si>
  <si>
    <t>ул. Симонова, 1</t>
  </si>
  <si>
    <t>ул. Симонова, 7</t>
  </si>
  <si>
    <t>ул. Симонова, 9</t>
  </si>
  <si>
    <t>ул. Симонова, 12</t>
  </si>
  <si>
    <t>ул. Симонова, 33</t>
  </si>
  <si>
    <t>ул. Симонова, 35</t>
  </si>
  <si>
    <t>ул. Симонова, 57а</t>
  </si>
  <si>
    <t>ул. Симонова, 59</t>
  </si>
  <si>
    <t>ул. Симонова, 6</t>
  </si>
  <si>
    <t>ул. Симонова, 63</t>
  </si>
  <si>
    <t>ул. Симонова, 69</t>
  </si>
  <si>
    <t>ул. Симонова, 65</t>
  </si>
  <si>
    <t>ул. Сурганова, 23</t>
  </si>
  <si>
    <t>ул. Сурганова, 25</t>
  </si>
  <si>
    <t>ул. Терехина, 7</t>
  </si>
  <si>
    <t>ул. Терехина, 8</t>
  </si>
  <si>
    <t>ул. Фатина, 14</t>
  </si>
  <si>
    <t>ул. Фатина, 1г</t>
  </si>
  <si>
    <t>ул. Фатина, 4е</t>
  </si>
  <si>
    <t>ул. Фатина, 6</t>
  </si>
  <si>
    <t>ул. Челюскинцев, 152</t>
  </si>
  <si>
    <t>ул. Челюскинцев, 168</t>
  </si>
  <si>
    <t>ул. Челюскинцев, 170а</t>
  </si>
  <si>
    <t>ул. Челюскинцев, 177</t>
  </si>
  <si>
    <t>ул. Якубовского,43</t>
  </si>
  <si>
    <t>ул. Ярославская, 13</t>
  </si>
  <si>
    <t>ул. Мельникова, 7</t>
  </si>
  <si>
    <t>пер. Гоголя, 8</t>
  </si>
  <si>
    <t>ул. 30 лет Победы, 42</t>
  </si>
  <si>
    <t>ул. Бурденко, 10</t>
  </si>
  <si>
    <t>ул. Вишневецкого, 10</t>
  </si>
  <si>
    <t>ул. Королева, 22</t>
  </si>
  <si>
    <t>ул. Криулина, 45</t>
  </si>
  <si>
    <t>ул. Ленинская, 30а</t>
  </si>
  <si>
    <t>б-р Днепровский, 28а</t>
  </si>
  <si>
    <t>б-р Непокоренных, 89</t>
  </si>
  <si>
    <t>пр. Шмидта, 3а</t>
  </si>
  <si>
    <t>ул. Залуцкого, 3</t>
  </si>
  <si>
    <t>ул. Краснозвездная, 44а</t>
  </si>
  <si>
    <t>ул. Островского, 81</t>
  </si>
  <si>
    <t>ул. Гоголя, 27</t>
  </si>
  <si>
    <t>ул. Гоголя, 29</t>
  </si>
  <si>
    <t>ул. Гоголя, 31</t>
  </si>
  <si>
    <t>ул. Вавилова, 15</t>
  </si>
  <si>
    <t>ул. Вавилова, 17</t>
  </si>
  <si>
    <t>ул. Крупской, 186</t>
  </si>
  <si>
    <t>ул. Строителей, 14</t>
  </si>
  <si>
    <t>ул. Строителей, 20</t>
  </si>
  <si>
    <t>ул. Якубовского, 51</t>
  </si>
  <si>
    <t>пер. Угловой, 8</t>
  </si>
  <si>
    <t>г. Бобруйск</t>
  </si>
  <si>
    <t>б-р Молодежный, 6</t>
  </si>
  <si>
    <t>б-р Приберезенский, 24/1</t>
  </si>
  <si>
    <t>б-р Приберезинский, 28</t>
  </si>
  <si>
    <t>б-р Приберезинский, 31</t>
  </si>
  <si>
    <t>б-р Приберезинский, 31б</t>
  </si>
  <si>
    <t>б-р Приберезинский, 31в</t>
  </si>
  <si>
    <t>б-р Приберезинский, 33</t>
  </si>
  <si>
    <t>б-р Приберезинский, 32</t>
  </si>
  <si>
    <t>б-р Приберезинский, 33а</t>
  </si>
  <si>
    <t>пер. Песчаный, 30</t>
  </si>
  <si>
    <t>пер. Песчаный, 32</t>
  </si>
  <si>
    <t>пер. Тухачевского, 4б</t>
  </si>
  <si>
    <t>пер. Тухачевского, 6</t>
  </si>
  <si>
    <t>пр. Строителей, 39</t>
  </si>
  <si>
    <t>пр. Строителей, 44</t>
  </si>
  <si>
    <t>пр. Строителей, 60/3</t>
  </si>
  <si>
    <t>пр. Строителей, 60/4</t>
  </si>
  <si>
    <t>пр. Строителей, 66/1</t>
  </si>
  <si>
    <t>пр. Строителей, 66/2</t>
  </si>
  <si>
    <t>пр. Строителей, 66/3</t>
  </si>
  <si>
    <t>ул. 50 лет ВЛКСМ, 23</t>
  </si>
  <si>
    <t>ул. 50 лет ВЛКСМ, 27</t>
  </si>
  <si>
    <t>ул. 50 лет ВЛКСМ, 28</t>
  </si>
  <si>
    <t>ул. 50 лет ВЛКСМ, 32</t>
  </si>
  <si>
    <t>ул. 50 лет ВЛКСМ, 53</t>
  </si>
  <si>
    <t>ул. 50 лет ВЛКСМ, 55</t>
  </si>
  <si>
    <t>ул. 50 лет ВЛКСМ, 61</t>
  </si>
  <si>
    <t>ул. 50 лет ВЛКСМ, 9</t>
  </si>
  <si>
    <t>ул. 9-го Января, 35</t>
  </si>
  <si>
    <t>ул. Батова, 20</t>
  </si>
  <si>
    <t>ул. Батова, 26</t>
  </si>
  <si>
    <t>ул. Батова, 30</t>
  </si>
  <si>
    <t>ул. Бахарова, 220</t>
  </si>
  <si>
    <t>ул. Бахарова, 224</t>
  </si>
  <si>
    <t>ул. Ванцетти, 12</t>
  </si>
  <si>
    <t>ул. Володарского, 130а</t>
  </si>
  <si>
    <t>ул. Володарского, 43</t>
  </si>
  <si>
    <t>ул. Гагарина, 14</t>
  </si>
  <si>
    <t>ул. Гагарина, 23</t>
  </si>
  <si>
    <t>ул. Гагарина, 25</t>
  </si>
  <si>
    <t>ул. Гагарина, 5</t>
  </si>
  <si>
    <t>ул. Гагарина, 5б</t>
  </si>
  <si>
    <t>ул. Гагарина, 7</t>
  </si>
  <si>
    <t>ул. Гагарина, 7а</t>
  </si>
  <si>
    <t>ул. Глусская, 61</t>
  </si>
  <si>
    <t>ул. Гоголя, 60</t>
  </si>
  <si>
    <t>ул. Гоголя, 62</t>
  </si>
  <si>
    <t>ул. Горелика, 16а</t>
  </si>
  <si>
    <t>ул. Горелика, 19</t>
  </si>
  <si>
    <t>ул. Горелика, 21</t>
  </si>
  <si>
    <t>ул. Горелика, 22</t>
  </si>
  <si>
    <t>ул. Горелика, 23</t>
  </si>
  <si>
    <t>ул. Горелика, 26</t>
  </si>
  <si>
    <t>ул. Горелика, 50</t>
  </si>
  <si>
    <t>ул. Горелика, 51</t>
  </si>
  <si>
    <t>ул. Горелика, 53</t>
  </si>
  <si>
    <t>ул. Горелика, 61</t>
  </si>
  <si>
    <t>ул. Горелика, 56</t>
  </si>
  <si>
    <t>ул. Горелика, 58</t>
  </si>
  <si>
    <t>ул. Горелика, 59</t>
  </si>
  <si>
    <t>ул. Горелика, 62</t>
  </si>
  <si>
    <t>ул. Горелика, 54</t>
  </si>
  <si>
    <t>ул. Горелика, 55</t>
  </si>
  <si>
    <t>ул. Горелика, 7</t>
  </si>
  <si>
    <t>ул. Горелика, 8</t>
  </si>
  <si>
    <t>ул. Димитрова, 10</t>
  </si>
  <si>
    <t>ул. Димитрова, 8</t>
  </si>
  <si>
    <t>ул. Западная, 7</t>
  </si>
  <si>
    <t>ул. Интернациоанальная, 56</t>
  </si>
  <si>
    <t>ул. Интернациональная, 22</t>
  </si>
  <si>
    <t>ул. Интернациональная, 34а</t>
  </si>
  <si>
    <t>ул. Интернациональная, 53</t>
  </si>
  <si>
    <t>ул. Интернациональная, 56</t>
  </si>
  <si>
    <t>ул. Интернациональная, 57</t>
  </si>
  <si>
    <t>ул. Интернациональная, 58</t>
  </si>
  <si>
    <t>ул. Кирова, 23д</t>
  </si>
  <si>
    <t>ул. Кирова, 25а</t>
  </si>
  <si>
    <t>ул. Ковзана, 10</t>
  </si>
  <si>
    <t>ул. Ковзана, 11</t>
  </si>
  <si>
    <t>ул. Ковзана, 37</t>
  </si>
  <si>
    <t>ул. Ковзана, 42</t>
  </si>
  <si>
    <t>ул. Ковзана, 45</t>
  </si>
  <si>
    <t>ул. Ковзана, 50</t>
  </si>
  <si>
    <t>ул. Ковзана, 54</t>
  </si>
  <si>
    <t>ул. Ковзана, 55</t>
  </si>
  <si>
    <t>ул. Ковзана, 8</t>
  </si>
  <si>
    <t>ул. Красноармейская, 17</t>
  </si>
  <si>
    <t>ул. Красноармейская, 34</t>
  </si>
  <si>
    <t>ул. Красноармейская, 50а</t>
  </si>
  <si>
    <t>ул. Красноармейская, 50б</t>
  </si>
  <si>
    <t>ул. Крылова, 3</t>
  </si>
  <si>
    <t>ул. Крылова, 5</t>
  </si>
  <si>
    <t>ул. Крылова, 13</t>
  </si>
  <si>
    <t>ул. Куйбышева, 57</t>
  </si>
  <si>
    <t>ул. Ленина, 51</t>
  </si>
  <si>
    <t>ул. Ленина, 52</t>
  </si>
  <si>
    <t>ул. Ленина, 62</t>
  </si>
  <si>
    <t>ул. Лынькова, 35</t>
  </si>
  <si>
    <t>ул. Лынькова, 37</t>
  </si>
  <si>
    <t>ул. Лынькова, 37а</t>
  </si>
  <si>
    <t>ул. Лынькова, 41</t>
  </si>
  <si>
    <t>ул. Лынькова, 43</t>
  </si>
  <si>
    <t>ул. Лынькова, 45</t>
  </si>
  <si>
    <t>ул. Лынькова, 47</t>
  </si>
  <si>
    <t>ул. Лынькова, 49</t>
  </si>
  <si>
    <t>ул. Лынькова, 53</t>
  </si>
  <si>
    <t>ул. Лынькова, 55</t>
  </si>
  <si>
    <t>ул. Лынькова, 59</t>
  </si>
  <si>
    <t>ул. Лынькова, 51</t>
  </si>
  <si>
    <t>ул. Лынькова, 61</t>
  </si>
  <si>
    <t>ул. Лынькова, 63</t>
  </si>
  <si>
    <t>ул. Лынькова, 67</t>
  </si>
  <si>
    <t>ул. Лынькова, 69</t>
  </si>
  <si>
    <t>ул. Лынькова, 71</t>
  </si>
  <si>
    <t>ул. Лынькова, 75</t>
  </si>
  <si>
    <t>ул. М. Горького, 7</t>
  </si>
  <si>
    <t>ул. М. Горького, 8</t>
  </si>
  <si>
    <t>ул. Минская, 18</t>
  </si>
  <si>
    <t>ул. Минская, 22</t>
  </si>
  <si>
    <t>ул. Минская, 28</t>
  </si>
  <si>
    <t>ул. Минская, 29</t>
  </si>
  <si>
    <t>ул. Минская, 50</t>
  </si>
  <si>
    <t>ул. Минская, 56</t>
  </si>
  <si>
    <t>ул. Минская, 58</t>
  </si>
  <si>
    <t>ул. Минская, 60</t>
  </si>
  <si>
    <t>ул. Минская, 61</t>
  </si>
  <si>
    <t>ул. Минская, 64</t>
  </si>
  <si>
    <t>ул. Минская, 66</t>
  </si>
  <si>
    <t>ул. Минская, 85</t>
  </si>
  <si>
    <t>ул. Минская, 91</t>
  </si>
  <si>
    <t>ул. Минская, 93</t>
  </si>
  <si>
    <t>ул. Минская, 97</t>
  </si>
  <si>
    <t>ул. Московская, 28</t>
  </si>
  <si>
    <t>ул. Октябрьская, 122</t>
  </si>
  <si>
    <t>ул. Октябрьская, 123</t>
  </si>
  <si>
    <t>ул. Октябрьская, 169</t>
  </si>
  <si>
    <t>ул. Орджоникидзе, 42</t>
  </si>
  <si>
    <t>ул. Орджоникидзе, 44</t>
  </si>
  <si>
    <t>ул. Орджоникидзе, 46а</t>
  </si>
  <si>
    <t>ул. Орджоникидзе, 6</t>
  </si>
  <si>
    <t>ул. Парковая, 64а</t>
  </si>
  <si>
    <t>ул. Пушкина, 230</t>
  </si>
  <si>
    <t>ул. Пушкина, 265</t>
  </si>
  <si>
    <t>ул. Пушкина, 266</t>
  </si>
  <si>
    <t>ул. Пушкина, 277</t>
  </si>
  <si>
    <t>ул. Пушкина, 3а</t>
  </si>
  <si>
    <t>ул. Рокоссовского, 110</t>
  </si>
  <si>
    <t>ул. Рокоссовского, 112а</t>
  </si>
  <si>
    <t>ул. Рокоссовского, 112б</t>
  </si>
  <si>
    <t>ул. Рокоссовского, 114а</t>
  </si>
  <si>
    <t>ул. Рокоссовского, 116а</t>
  </si>
  <si>
    <t>ул. Рокоссовского, 120</t>
  </si>
  <si>
    <t>ул. Рокоссовского, 46</t>
  </si>
  <si>
    <t>ул. Рокоссовского, 52</t>
  </si>
  <si>
    <t>ул. Рокоссовского, 62</t>
  </si>
  <si>
    <t>ул. Семенова, 26</t>
  </si>
  <si>
    <t>ул. Сикорского, 12</t>
  </si>
  <si>
    <t>ул. Сикорского, 32</t>
  </si>
  <si>
    <t>ул. Советская, 109</t>
  </si>
  <si>
    <t>ул. Советская, 118</t>
  </si>
  <si>
    <t>ул. Советская, 133</t>
  </si>
  <si>
    <t>ул. Советская, 135</t>
  </si>
  <si>
    <t>ул. Советская, 86б</t>
  </si>
  <si>
    <t>ул. Социалистическая, 115</t>
  </si>
  <si>
    <t>ул. Социалистическая, 129</t>
  </si>
  <si>
    <t>ул. Социалистическая, 155</t>
  </si>
  <si>
    <t>ул. Социалистическая, 155а</t>
  </si>
  <si>
    <t>ул. Социалистическая, 164</t>
  </si>
  <si>
    <t>ул. Социалистическая, 185</t>
  </si>
  <si>
    <t>ул. Социалистическая, 187</t>
  </si>
  <si>
    <t>ул. Станционная, 37</t>
  </si>
  <si>
    <t>ул. Ульяновская, 110</t>
  </si>
  <si>
    <t>ул. Ульяновская, 21</t>
  </si>
  <si>
    <t>ул. Ульяновская, 32</t>
  </si>
  <si>
    <t>ул. Ульяновская, 36</t>
  </si>
  <si>
    <t>ул. Ульяновская, 38</t>
  </si>
  <si>
    <t>ул. Ульяновская, 46</t>
  </si>
  <si>
    <t>ул. Ульяновская, 39</t>
  </si>
  <si>
    <t>ул. Ульяновская, 39а</t>
  </si>
  <si>
    <t>ул. Ульяновская, 49</t>
  </si>
  <si>
    <t>ул. Ульяновская, 41</t>
  </si>
  <si>
    <t>ул. Ульяновская, 45</t>
  </si>
  <si>
    <t>ул. Ульяновская, 72</t>
  </si>
  <si>
    <t>ул. Ульяновская, 72а</t>
  </si>
  <si>
    <t>ул. Ульяновская, 74б</t>
  </si>
  <si>
    <t>ул. Ульяновская, 90</t>
  </si>
  <si>
    <t>ул. Ульяновская, 98</t>
  </si>
  <si>
    <t>ул. Урицкого, 135</t>
  </si>
  <si>
    <t>ул. Урицкого, 137</t>
  </si>
  <si>
    <t>ул. Урицкого, 90</t>
  </si>
  <si>
    <t>ул. Чайковского, 4</t>
  </si>
  <si>
    <t>ул. Чаплыгина, 31</t>
  </si>
  <si>
    <t>ул. Чаплыгина, 35</t>
  </si>
  <si>
    <t>ул. Чонгарского, 156</t>
  </si>
  <si>
    <t>ул. Шмидта, 3</t>
  </si>
  <si>
    <t>ул. Шмидта, 5</t>
  </si>
  <si>
    <t>ул. Шмидта, 56</t>
  </si>
  <si>
    <t>ул. Шмидта, 7</t>
  </si>
  <si>
    <t>ул. Энергетиков, 40</t>
  </si>
  <si>
    <t>ул. Энергетиков, 40а</t>
  </si>
  <si>
    <t>ИТОГО</t>
  </si>
  <si>
    <t>Белыничский район</t>
  </si>
  <si>
    <t>аг. Светиловичи, ул. 70 лет Октября, 4</t>
  </si>
  <si>
    <t>аг. Светиловичи, ул. 70 лет Октября, 7</t>
  </si>
  <si>
    <t>аг. Светиловичи, ул. 70 лет Октября, 8</t>
  </si>
  <si>
    <t>аг. Светиловичи, ул. 70 лет Октября, 9</t>
  </si>
  <si>
    <t>аг. Вишов, ул. Буденного, 5</t>
  </si>
  <si>
    <t>аг. Вишов, ул. Буденного, 9</t>
  </si>
  <si>
    <t>аг. Вишов, ул. Мелиораторов, 16а</t>
  </si>
  <si>
    <t>г. Белыничи, пер. Школьный, 4</t>
  </si>
  <si>
    <t>г. Белыничи, пер. Школьный, 6</t>
  </si>
  <si>
    <t>г. Белыничи, ул. Гагарина, 23</t>
  </si>
  <si>
    <t xml:space="preserve">г. Белыничи, ул. Дайнеко, 5  </t>
  </si>
  <si>
    <t>г. Белыничи, ул. Калинина, 1</t>
  </si>
  <si>
    <t>г. Белыничи, ул. Калинина, 3а</t>
  </si>
  <si>
    <t>г. Белыничи, ул. Мичурина, 4а</t>
  </si>
  <si>
    <t>г. Белыничи, ул. Мичурина, 58</t>
  </si>
  <si>
    <t>г. Белыничи, ул. Мичурина, 60</t>
  </si>
  <si>
    <t xml:space="preserve">г. Белыничи, ул. Мичурина, 8  </t>
  </si>
  <si>
    <t>г. Белыничи, ул. Мичурина, 9</t>
  </si>
  <si>
    <t>г. Белыничи, ул. Мичурина, 9а</t>
  </si>
  <si>
    <t>г. Белыничи, ул. Парковая, 4а</t>
  </si>
  <si>
    <t>г. Белыничи, ул. Строителей, 11</t>
  </si>
  <si>
    <t>г. Белыничи, ул. Строителей, 11а</t>
  </si>
  <si>
    <t>г. Белыничи, ул. Строителей, 13</t>
  </si>
  <si>
    <t>г. Белыничи, ул. Строителей, 15</t>
  </si>
  <si>
    <t>г. Белыничи, ул. Строителей, 17</t>
  </si>
  <si>
    <t>г. Белыничи, ул. Строителей, 19</t>
  </si>
  <si>
    <t>г. Белыничи, ул. Чапаева, 90</t>
  </si>
  <si>
    <t>г. Белыничи, ул. Чапаева, 92</t>
  </si>
  <si>
    <t xml:space="preserve">г. Белыничи, ул. Энгельса, 21а  </t>
  </si>
  <si>
    <t>дер. Эсьмоны, ул. Телеша, 45</t>
  </si>
  <si>
    <t>дер. Вишневка, ул. Советская, 13</t>
  </si>
  <si>
    <t>дер. Вишневка, ул. Советская, 13а</t>
  </si>
  <si>
    <t>дер. Дойничево, ул. Октябрьская, 2</t>
  </si>
  <si>
    <t>дер. Дойничево, ул. Центральная, 3</t>
  </si>
  <si>
    <t>дер. Осово, ул. Парковая, 1</t>
  </si>
  <si>
    <t>дер. Осово, ул. Садовая, 1</t>
  </si>
  <si>
    <t>дер. Слободка, ул. Шоссейная, 16</t>
  </si>
  <si>
    <t>дер. Слободка, ул. Шоссейная, 18</t>
  </si>
  <si>
    <t>пос. Брожа, ул. Октябрьская, 5</t>
  </si>
  <si>
    <t>пос. Брожа, ул. Октябрьская, 6</t>
  </si>
  <si>
    <t>пос. Глуша, ул. Луговая, 15</t>
  </si>
  <si>
    <t>пос. Глуша, ул. Октябрьская, 71</t>
  </si>
  <si>
    <t>пос. Туголица, ул. Дубравная, 1</t>
  </si>
  <si>
    <t>пос. Туголица, ул. Дубравная, 3</t>
  </si>
  <si>
    <t>Бобруйский район</t>
  </si>
  <si>
    <t>Быховский район</t>
  </si>
  <si>
    <t>г. Быхов, ул. Авиационная, 3</t>
  </si>
  <si>
    <t>г. Быхов, ул. Гвардейская, 1</t>
  </si>
  <si>
    <t>г. Быхов, ул. Гвардейская, 3</t>
  </si>
  <si>
    <t>г. Быхов, ул. Гришина, 8</t>
  </si>
  <si>
    <t>г. Быхов, ул. Гришина, 15</t>
  </si>
  <si>
    <t>г. Быхов, ул. Богдановича, 21</t>
  </si>
  <si>
    <t>г. Быхов, ул. Гришина, 19</t>
  </si>
  <si>
    <t>г. Быхов, ул. Гришина, 27</t>
  </si>
  <si>
    <t>г. Быхов, ул. Гришина, 29</t>
  </si>
  <si>
    <t>г. Быхов, ул. Гришина, 13</t>
  </si>
  <si>
    <t>г. Быхов, ул. Гришина, 2а</t>
  </si>
  <si>
    <t>г. Быхов, ул. Гришина, 31</t>
  </si>
  <si>
    <t>г. Быхов, ул. Гришина, 9а</t>
  </si>
  <si>
    <t>г. Быхов, ул. Гуляма Якубова, 11</t>
  </si>
  <si>
    <t>г. Быхов, ул. Гуляма Якубова, 15</t>
  </si>
  <si>
    <t>г. Быхов, ул. Гуляма Якубова, 5</t>
  </si>
  <si>
    <t>г. Быхов, ул. Гуляма Якубова, 7</t>
  </si>
  <si>
    <t>г. Быхов, ул. Колосовская, 12</t>
  </si>
  <si>
    <t>г. Быхов, ул. Космонавтов, 1</t>
  </si>
  <si>
    <t>г. Быхов, ул. Космонавтов, 2</t>
  </si>
  <si>
    <t>г. Быхов, ул. Космонавтов, 3</t>
  </si>
  <si>
    <t>г. Быхов, ул. Космонавтов, 5</t>
  </si>
  <si>
    <t>г. Быхов, ул. Красноармейская, 21а</t>
  </si>
  <si>
    <t>г. Быхов, ул. Ленина, 15</t>
  </si>
  <si>
    <t>г. Быхов, ул. Советская, 98</t>
  </si>
  <si>
    <t>г. Быхов, ул. Мелиораторов, 15</t>
  </si>
  <si>
    <t>г. Быхов, ул. Смолячкова, 30</t>
  </si>
  <si>
    <t>г. Быхов, ул. Советская, 80</t>
  </si>
  <si>
    <t>дер. Восточное, ул. Школьная, 1</t>
  </si>
  <si>
    <t>дер. Восточное, ул. Школьная, 10</t>
  </si>
  <si>
    <t>дер. Восточное, ул. Школьная, 2</t>
  </si>
  <si>
    <t>дер. Восточное, ул. Школьная, 3</t>
  </si>
  <si>
    <t>дер. Восточное, ул. Школьная, 4</t>
  </si>
  <si>
    <t>дер. Восточное, ул. Школьная, 5</t>
  </si>
  <si>
    <t>дер. Восточное, ул. Школьная, 6</t>
  </si>
  <si>
    <t>дер. Восточное, ул. Школьная, 7</t>
  </si>
  <si>
    <t>дер. Восточное, ул. Школьная, 8</t>
  </si>
  <si>
    <t>дер. Восточное, ул. Школьная, 9</t>
  </si>
  <si>
    <t>Глусский район</t>
  </si>
  <si>
    <t>аг. Березовка, ул. Школьная, 120</t>
  </si>
  <si>
    <t>аг. Березовка, ул.Школьная, 121</t>
  </si>
  <si>
    <t>аг. З. Устерхи, ул. Молодежная, 11</t>
  </si>
  <si>
    <t>аг. З. Устерхи, ул. Молодежная, 5</t>
  </si>
  <si>
    <t>аг. З. Устерхи, ул. Молодежная, 7</t>
  </si>
  <si>
    <t>аг. З. Устерхи, ул. Молодежная, 9</t>
  </si>
  <si>
    <t>аг. Завалочицы, ул. У. Рыбака, 46</t>
  </si>
  <si>
    <t>аг. Заволочицы, ул. У. Рыбака, 30</t>
  </si>
  <si>
    <t>аг. Заволочицы, ул. У. Рыбака, 32</t>
  </si>
  <si>
    <t>аг. Заволочицы, ул. У. Рыбака, 36</t>
  </si>
  <si>
    <t>аг. Заволочицы, ул. У. Рыбака, 38</t>
  </si>
  <si>
    <t>аг. Катка, ул. Центральная, 3</t>
  </si>
  <si>
    <t>аг. Катка, ул. Центральная,5</t>
  </si>
  <si>
    <t>аг. Катка, ул. Центральная,6</t>
  </si>
  <si>
    <t>г.п. Глуск, ул. Гагарина, 22</t>
  </si>
  <si>
    <t>г.п. Глуск, ул. Гагарина, 26</t>
  </si>
  <si>
    <t>г.п. Глуск, ул. Гагарина, 33</t>
  </si>
  <si>
    <t>дер. Березовка, ул. Школьная, 120</t>
  </si>
  <si>
    <t>Горецкий район</t>
  </si>
  <si>
    <t>аг. Каменка, ул. Луговая, 3</t>
  </si>
  <si>
    <t>аг. Каменка, ул. Луговая, 4</t>
  </si>
  <si>
    <t>аг. Ленино, ул. Ленина, 33</t>
  </si>
  <si>
    <t>аг. Ленино, ул. Петрова, 1</t>
  </si>
  <si>
    <t>аг. Ленино, ул. Петрова, 3</t>
  </si>
  <si>
    <t>аг. Ленино, ул. Петрова, 5</t>
  </si>
  <si>
    <t>аг. Маслаки, пер. Школьный, 1</t>
  </si>
  <si>
    <t>аг. Маслаки, ул. Ленинская, 1</t>
  </si>
  <si>
    <t>аг. Маслаки, ул. Ленинская, 13</t>
  </si>
  <si>
    <t>аг. Маслаки, ул. Ленинская, 16</t>
  </si>
  <si>
    <t>аг. Маслаки, ул. Ленинская, 3</t>
  </si>
  <si>
    <t>аг. Маслаки, ул. Ленинская, 5</t>
  </si>
  <si>
    <t>аг. Маслаки, ул. Ленинская, 7</t>
  </si>
  <si>
    <t>аг. Овсянка, ул. Школьная, 1</t>
  </si>
  <si>
    <t>аг. Овсянка, ул. Школьная, 8</t>
  </si>
  <si>
    <t>аг. Паршино, ул. Горецкая, 17</t>
  </si>
  <si>
    <t>аг. Паршино, ул. Горецкая, 19</t>
  </si>
  <si>
    <t>г. Горки,  пр-д Интернациональный, 6</t>
  </si>
  <si>
    <t>г. Горки,  ул. Калинина, 27</t>
  </si>
  <si>
    <t>г. Горки,  ул. Строителей, 17</t>
  </si>
  <si>
    <t>г. Горки,  ул. Строителей, 21</t>
  </si>
  <si>
    <t>г. Горки,  ул. Строителей, 22</t>
  </si>
  <si>
    <t>г. Горки,  ул. Суворова, 10</t>
  </si>
  <si>
    <t>г. Горки,  ул. Суворова, 8</t>
  </si>
  <si>
    <t>г. Горки,  ул. Якубовского, 20</t>
  </si>
  <si>
    <t xml:space="preserve">г. Горки,  ул. Якубовского, 29 </t>
  </si>
  <si>
    <t>г. Горки, ул. Вокзальная, 26</t>
  </si>
  <si>
    <t>г. Горки, ул. Советская, 4</t>
  </si>
  <si>
    <t>г. Горки, ул. Строителей, 21</t>
  </si>
  <si>
    <t>г. Горки, ул. Якубовского, 20</t>
  </si>
  <si>
    <t>г. Горки, ул. Якубовского, 25</t>
  </si>
  <si>
    <t>дер. Душки, ул. Нефтянников, 1</t>
  </si>
  <si>
    <t>Дрибинский район</t>
  </si>
  <si>
    <t>аг. Пудовня, ул. Ветеранов,13</t>
  </si>
  <si>
    <t>аг. Пудовня, ул. Домановская, 20</t>
  </si>
  <si>
    <t>аг. Пудовня, ул. Домановская,21</t>
  </si>
  <si>
    <t>аг. Пудовня, ул. Парковая, 1</t>
  </si>
  <si>
    <t>аг. Пудовня, ул. Парковая, 2</t>
  </si>
  <si>
    <t>аг. Пудовня, ул. Парковая, 3</t>
  </si>
  <si>
    <t>аг. Пудовня, ул. Парковая, 4</t>
  </si>
  <si>
    <t>аг. Пудовня, ул. Парковая, 5</t>
  </si>
  <si>
    <t>аг. Пудовня, ул. Парковая, 6</t>
  </si>
  <si>
    <t>аг. Пудовня, ул. Центральная, 2</t>
  </si>
  <si>
    <t>аг. Пудовня, ул. Домановская, 1</t>
  </si>
  <si>
    <t>аг. Пудовня, ул. Домановская, 2</t>
  </si>
  <si>
    <t>аг. Пудовня, ул. Центральная, 4</t>
  </si>
  <si>
    <t>аг. Пудовня, ул. Центральная, 5</t>
  </si>
  <si>
    <t xml:space="preserve">аг. Пудовня, ул. Центральная, 6 </t>
  </si>
  <si>
    <t>аг. Пудовня, ул. Центральная, 7</t>
  </si>
  <si>
    <t>аг. Пудовня, ул. Центральная, 8</t>
  </si>
  <si>
    <t>г.п. Дрибин, ул. Зеленая, 1</t>
  </si>
  <si>
    <t xml:space="preserve">г.п. Дрибин, ул. Зеленая, 9 </t>
  </si>
  <si>
    <t xml:space="preserve">г.п. Дрибин, ул. Юбилейная, 2 </t>
  </si>
  <si>
    <t>Кировский район</t>
  </si>
  <si>
    <t>аг. Жиличи, ул. Советская, 1</t>
  </si>
  <si>
    <t>аг. Жиличи, ул. Советская, 4</t>
  </si>
  <si>
    <t>аг. Жиличи, ул. Советская, 6</t>
  </si>
  <si>
    <t>аг. Жиличи, ул. Ядловского, 3</t>
  </si>
  <si>
    <t>аг. Жиличи, ул. Ядловского, 7</t>
  </si>
  <si>
    <t>аг. Мышковичи, ул. Дворцовая, 52</t>
  </si>
  <si>
    <t>аг. Мышковичи, ул. Дворцовая, 56</t>
  </si>
  <si>
    <t>г. Кировск, ул. Володарского, 2</t>
  </si>
  <si>
    <t>г. Кировск, ул. Гагарина, 15а</t>
  </si>
  <si>
    <t>г. Кировск, ул. Гагарина, 33</t>
  </si>
  <si>
    <t>г. Кировск, ул. Гагарина, 63</t>
  </si>
  <si>
    <t>г. Кировск, ул. Гагарина, 65</t>
  </si>
  <si>
    <t>г. Кировск, ул. Гагарина, 69</t>
  </si>
  <si>
    <t>г. Кировск, ул. Гагарина, 91</t>
  </si>
  <si>
    <t>г. Кировск, ул. К. Маркса, 4</t>
  </si>
  <si>
    <t>г. Кировск, ул. Мира, 1</t>
  </si>
  <si>
    <t>г. Кировск, ул. Петруши, 60</t>
  </si>
  <si>
    <t>Климовичский район</t>
  </si>
  <si>
    <t>г. Климовичи, пер. Революционный, 11</t>
  </si>
  <si>
    <t>г. Климовичи, пер. Революционный, 5</t>
  </si>
  <si>
    <t>г. Климовичи, пер. Революционный, 7</t>
  </si>
  <si>
    <t>г. Климовичи, пер. Революционный, 9</t>
  </si>
  <si>
    <t>г. Климовичи, ул. 50 лет СССР, 6</t>
  </si>
  <si>
    <t>г. Климовичи, ул. Герцена, 24</t>
  </si>
  <si>
    <t>г. Климовичи, ул. Герцена, 26</t>
  </si>
  <si>
    <t>г. Климовичи, ул. Железнодорожная, 40</t>
  </si>
  <si>
    <t>г. Климовичи, ул. Комбинатовская, 3а</t>
  </si>
  <si>
    <t>г. Климовичи, ул. Комбинатовская, 5а</t>
  </si>
  <si>
    <t>г. Климовичи, ул. Ленина, 10а</t>
  </si>
  <si>
    <t>г. Климовичи, ул. Ленина, 8</t>
  </si>
  <si>
    <t>г. Климовичи, ул. Свердлова, 81</t>
  </si>
  <si>
    <t>г. Климовичи, ул. Советская, 49</t>
  </si>
  <si>
    <t>г. Климовичи, ул. Строительная, 5</t>
  </si>
  <si>
    <t>г. Климовичи, ул. Элеваторная, 1а</t>
  </si>
  <si>
    <t>Кличевский район</t>
  </si>
  <si>
    <t>аг. Долгое, ул. Молодежная, 11</t>
  </si>
  <si>
    <t>аг. Долгое, ул. Молодежная, 12</t>
  </si>
  <si>
    <t>аг. Долгое, ул. Молодежная, 13</t>
  </si>
  <si>
    <t>аг. Долгое, ул. Молодежная, 14</t>
  </si>
  <si>
    <t>аг. Заполье, ул. Буденного, 2</t>
  </si>
  <si>
    <t>аг. Заполье, ул. Буденного, 4</t>
  </si>
  <si>
    <t>аг. Заполье, ул. Садовая, 3</t>
  </si>
  <si>
    <t>аг. Заполье, ул. Садовая, 5</t>
  </si>
  <si>
    <t>аг. Заполье, ул. Садовая, 7</t>
  </si>
  <si>
    <t>аг. Ореховка, ул. Победы, 2а</t>
  </si>
  <si>
    <t>аг. Ореховка, ул. Победы, 3</t>
  </si>
  <si>
    <t>аг. Ореховка, ул. Победы, 4</t>
  </si>
  <si>
    <t>аг. Ореховка, ул. Победы, 7</t>
  </si>
  <si>
    <t>г. Кличев, пер. Садовый, 10а</t>
  </si>
  <si>
    <t>г. Кличев, пер. Садовый, 3</t>
  </si>
  <si>
    <t>г. Кличев, ул. Бобруйская, 1</t>
  </si>
  <si>
    <t>г. Кличев, ул. Бобруйская, 1в</t>
  </si>
  <si>
    <t>г. Кличев, ул. Горького, 15</t>
  </si>
  <si>
    <t>г. Кличев, ул. Кривоноса, 17</t>
  </si>
  <si>
    <t>г. Кличев, ул. Кривоноса, 25</t>
  </si>
  <si>
    <t>г. Кличев, ул. Пионерская, 72</t>
  </si>
  <si>
    <t>г. Кличев, ул. Советская, 5</t>
  </si>
  <si>
    <t>г. Кличев, ул. Советская, 5а</t>
  </si>
  <si>
    <t>г. Кличев, ул. Социалистическая, 1</t>
  </si>
  <si>
    <t>г. Кличев, ул. Социалистическая, 16</t>
  </si>
  <si>
    <t>г. Кличев, ул. Социалистическая, 16а</t>
  </si>
  <si>
    <t>г. Кличев, пер. Садовый, 9</t>
  </si>
  <si>
    <t>г. Кличев, пер. Садовый, 9а</t>
  </si>
  <si>
    <t>г. Кличев, ул. Социалистическая, 3а</t>
  </si>
  <si>
    <t>г. Кличев, ул. Социалистическая, 7</t>
  </si>
  <si>
    <t>Костюковичский район</t>
  </si>
  <si>
    <t>аг. Крапивня, ул. Центральная, 1</t>
  </si>
  <si>
    <t>аг. Крапивня, ул. Центральная, 2</t>
  </si>
  <si>
    <t>аг. Крапивня, ул. Центральная, 3</t>
  </si>
  <si>
    <t>аг. Тупичино, ул. Молодежная, 80</t>
  </si>
  <si>
    <t>аг. Тупичино, ул. Республика, 1</t>
  </si>
  <si>
    <t>аг. Тупичино, ул. Республика, 5</t>
  </si>
  <si>
    <t>аг. Тупичино, ул. Республика, 6</t>
  </si>
  <si>
    <t>аг. Тупичино, ул. Республика, 7</t>
  </si>
  <si>
    <t>аг. Шарейки, ул. Окольная, 216</t>
  </si>
  <si>
    <t>аг. Шарейки, ул. Окольная, 217</t>
  </si>
  <si>
    <t>г. Костюковичи, ул. Зиньковича, 5</t>
  </si>
  <si>
    <t>г. Костюковичи, ул. Зиньковича, 88а</t>
  </si>
  <si>
    <t>г. Костюковичи, ул. Зиньковича, 98</t>
  </si>
  <si>
    <t>г. Костюковичи, ул. Комсомольская, 1</t>
  </si>
  <si>
    <t>г. Костюковичи, ул. Комсомольская, 2</t>
  </si>
  <si>
    <t>г. Костюковичи, ул. Ленинская, 23</t>
  </si>
  <si>
    <t>г. Костюковичи, ул. Ленинская, 25</t>
  </si>
  <si>
    <t>г. Костюковичи, ул. Ленинская, 41</t>
  </si>
  <si>
    <t>г. Костюковичи, ул. Ленинская, 81</t>
  </si>
  <si>
    <t>г. Костюковичи, ул. Ленинская, 126</t>
  </si>
  <si>
    <t>г. Костюковичи, ул. Микрорайон Молодежный, 2</t>
  </si>
  <si>
    <t>г. Костюковичи, ул. Микрорайон Молодежный, 21</t>
  </si>
  <si>
    <t>г. Костюковичи, ул. Микрорайон Молодежный, 22</t>
  </si>
  <si>
    <t>г. Костюковичи, ул. Микрорайон Молодежный, 25а</t>
  </si>
  <si>
    <t>г. Костюковичи, ул. Микрорайон Молодежный, 29</t>
  </si>
  <si>
    <t>г. Костюковичи, ул. Микрорайон Молодежный, 3</t>
  </si>
  <si>
    <t>г. Костюковичи, ул. Микрорайон Молодежный, 33</t>
  </si>
  <si>
    <t>г. Костюковичи, ул. Микрорайон Молодежный, 35</t>
  </si>
  <si>
    <t>г. Костюковичи, ул. Микрорайон Молодежный, 36</t>
  </si>
  <si>
    <t>г. Костюковичи, ул. Микрорайон Молодежный, 37</t>
  </si>
  <si>
    <t>г. Костюковичи, ул. Микрорайон Молодежный, 4</t>
  </si>
  <si>
    <t>г. Костюковичи, ул. Микрорайон Молодежный, 59</t>
  </si>
  <si>
    <t>г. Костюковичи, ул. Микрорайон Молодежный, 6</t>
  </si>
  <si>
    <t>г. Костюковичи, ул. Студенецкая, 24</t>
  </si>
  <si>
    <t>Краснопольский район</t>
  </si>
  <si>
    <t>г.п. Краснополье, 3-й пер. Гагарина, 3</t>
  </si>
  <si>
    <t>г.п. Краснополье, пер. Ленинской, 6</t>
  </si>
  <si>
    <t>г.п. Краснополье, ул. Антонова, 22</t>
  </si>
  <si>
    <t>г.п. Краснополье, ул. Антонова, 32</t>
  </si>
  <si>
    <t>г.п. Краснополье, ул. Ваксмана, 8</t>
  </si>
  <si>
    <t>г.п. Краснополье, ул. Горького, 14</t>
  </si>
  <si>
    <t>г.п. Краснополье, ул. Калинина, 58</t>
  </si>
  <si>
    <t>г.п. Краснополье, ул. Курако, 48</t>
  </si>
  <si>
    <t>г.п. Краснополье, ул. Курако, 6</t>
  </si>
  <si>
    <t>г.п. Краснополье, ул. Курако, 8</t>
  </si>
  <si>
    <t>г.п. Краснополье, ул. Ленинская, 22</t>
  </si>
  <si>
    <t>г.п. Краснополье, ул. Ленинская, 3</t>
  </si>
  <si>
    <t>г.п. Краснополье, ул. Ленинская, 49</t>
  </si>
  <si>
    <t>г.п. Краснополье, ул. Ленинская, 5</t>
  </si>
  <si>
    <t>г.п. Краснополье, ул. Ленинская, 51</t>
  </si>
  <si>
    <t>г.п. Краснополье, ул. Ленинская, 51а</t>
  </si>
  <si>
    <t>г.п. Краснополье, ул. Ленинская, 53</t>
  </si>
  <si>
    <t>г.п. Краснополье, ул. Ленинская, 55</t>
  </si>
  <si>
    <t>г.п. Краснополье, ул. Ленинская, 55а</t>
  </si>
  <si>
    <t>г.п. Краснополье, ул. Ленинская, 57</t>
  </si>
  <si>
    <t>г.п. Краснополье, ул. Ленинская, 61</t>
  </si>
  <si>
    <t>г.п. Краснополье, ул. Ленинская, 65</t>
  </si>
  <si>
    <t>г.п. Краснополье, ул. Ленинская, 69</t>
  </si>
  <si>
    <t>г.п. Краснополье, ул. Ленинская, 69а</t>
  </si>
  <si>
    <t>г.п. Краснополье, ул. Ленинская, 7</t>
  </si>
  <si>
    <t xml:space="preserve">г.п. Краснополье, ул. Ленинская, 74 </t>
  </si>
  <si>
    <t>г.п. Краснополье, ул. Ленинская, 9</t>
  </si>
  <si>
    <t>г.п. Краснополье, ул. Машерова, 1</t>
  </si>
  <si>
    <t>г.п. Краснополье, ул. Машерова, 10</t>
  </si>
  <si>
    <t>г.п. Краснополье, ул. Машерова, 11</t>
  </si>
  <si>
    <t>г.п. Краснополье, ул. Машерова, 2</t>
  </si>
  <si>
    <t>г.п. Краснополье, ул. Машерова, 3</t>
  </si>
  <si>
    <t>г.п. Краснополье, ул. Машерова, 5</t>
  </si>
  <si>
    <t>г.п. Краснополье, ул. Машерова, 6</t>
  </si>
  <si>
    <t>г.п. Краснополье, ул. Машерова, 7</t>
  </si>
  <si>
    <t>г.п. Краснополье, ул. Машерова, 8</t>
  </si>
  <si>
    <t>г.п. Краснополье, ул. Советская, 16</t>
  </si>
  <si>
    <t>г.п. Краснополье, ул. Советская, 9</t>
  </si>
  <si>
    <t>г.п. Краснополье, ул. Тимирязева, 26</t>
  </si>
  <si>
    <t>г.п. Краснополье, ул. Тимирязева, 34</t>
  </si>
  <si>
    <t>г.п. Краснополье, ул. Тимирязева, 36</t>
  </si>
  <si>
    <t>г.п. Краснополье, ул. Чериковское шоссе, 11</t>
  </si>
  <si>
    <t>г.п. Краснополье, ул. Чериковское шоссе, 9</t>
  </si>
  <si>
    <t>Кричевский район</t>
  </si>
  <si>
    <t>г. Кричев, пер. Советский, 30а</t>
  </si>
  <si>
    <t>г. Кричев, ул. Комcомольская, 17</t>
  </si>
  <si>
    <t>г. Кричев, ул. Космонавтов, 14</t>
  </si>
  <si>
    <t>г. Кричев, ул. Ленинская, 46</t>
  </si>
  <si>
    <t>г. Кричев, ул. Ленинская, 52</t>
  </si>
  <si>
    <t>г. Кричев, ул. Микрорайон Комсомольский, 1</t>
  </si>
  <si>
    <t>г. Кричев, ул. Микрорайон Комсомольский, 10</t>
  </si>
  <si>
    <t>г. Кричев, ул. Микрорайон Комсомольский, 13</t>
  </si>
  <si>
    <t>г. Кричев, ул. Микрорайон Комсомольский, 15</t>
  </si>
  <si>
    <t>г. Кричев, ул. Микрорайон Комсомольский, 16</t>
  </si>
  <si>
    <t>г. Кричев, ул. Микрорайон Комсомольский, 2</t>
  </si>
  <si>
    <t>г. Кричев, ул. Микрорайон Комсомольский, 20</t>
  </si>
  <si>
    <t>г. Кричев, ул. Микрорайон Комсомольский, 28</t>
  </si>
  <si>
    <t>г. Кричев, ул. Микрорайон Комсомольский, 31</t>
  </si>
  <si>
    <t>г. Кричев, ул. Микрорайон Комсомольский, 33</t>
  </si>
  <si>
    <t>г. Кричев, ул. Микрорайон Комсомольский, 34</t>
  </si>
  <si>
    <t>г. Кричев, ул. Микрорайон Комсомольский, 35</t>
  </si>
  <si>
    <t>г. Кричев, ул. Микрорайон Комсомольский, 5</t>
  </si>
  <si>
    <t>г. Кричев, ул. Микрорайон Комсомольский, 8</t>
  </si>
  <si>
    <t>г. Кричев, ул. Микрорайон Комсомольский, 9</t>
  </si>
  <si>
    <t>г. Кричев, ул. Микрорайон Сож, 15</t>
  </si>
  <si>
    <t>г. Кричев, ул. Микрорайон Сож, 23</t>
  </si>
  <si>
    <t>г. Кричев, ул. Микрорайон Сож, 30</t>
  </si>
  <si>
    <t>г. Кричев, ул. Микрорайон Сож, 31</t>
  </si>
  <si>
    <t>г. Кричев, ул. Микрорайон Сож, 9</t>
  </si>
  <si>
    <t>г. Кричев, ул. Октябрьская, 27</t>
  </si>
  <si>
    <t>г. Кричев, ул. Октябрьская, 33</t>
  </si>
  <si>
    <t>г. Кричев, ул. Октябрьская, 40</t>
  </si>
  <si>
    <t>г. Кричев, ул. Парковая, 10</t>
  </si>
  <si>
    <t>г. Кричев, ул. Парковая, 3</t>
  </si>
  <si>
    <t>г. Кричев, ул. Парковая, 6</t>
  </si>
  <si>
    <t>г. Кричев, ул. Смолячкова, 3</t>
  </si>
  <si>
    <t>г. Кричев, ул. Смолячкова, 7</t>
  </si>
  <si>
    <t>г. Кричев, ул. Советская, 108</t>
  </si>
  <si>
    <t>г. Кричев, ул. Советская, 4</t>
  </si>
  <si>
    <t>г. Кричев, ул. Советская, 55а</t>
  </si>
  <si>
    <t>г. Кричев, ул. Советская, 59</t>
  </si>
  <si>
    <t>г. Кричев, ул. Супруновая, 6</t>
  </si>
  <si>
    <t>г. Кричев, ул. Супруновая, 8</t>
  </si>
  <si>
    <t>г. Кричев, ул. Тимирязева, 1</t>
  </si>
  <si>
    <t>г. Кричев, ул. Тимирязева, 13</t>
  </si>
  <si>
    <t>г. Кричев, ул. Тимирязева, 15</t>
  </si>
  <si>
    <t>г. Кричев, ул. Тимирязева, 2</t>
  </si>
  <si>
    <t>г. Кричев, ул. Урицкого, 40</t>
  </si>
  <si>
    <t>г. Кричев, ул. Щорса, 31</t>
  </si>
  <si>
    <t>г. Кричев, ул. Щорса, 35</t>
  </si>
  <si>
    <t>г. Кричев, ул. Южная, 6</t>
  </si>
  <si>
    <t>дер. Лобковичи, ул. Молодежная, 1</t>
  </si>
  <si>
    <t>Круглянский район</t>
  </si>
  <si>
    <t>аг. Комсеничи, ул. Молодёжная, 30</t>
  </si>
  <si>
    <t>аг. Комсеничи, ул. Молодёжная, 32</t>
  </si>
  <si>
    <t>аг. Тетерино, ул. Школьная, 1</t>
  </si>
  <si>
    <t>г. Круглое, ул. Гагарина, 2</t>
  </si>
  <si>
    <t>г. Круглое, ул. Жунина, 14</t>
  </si>
  <si>
    <t>г. Круглое, ул. Жунина, 2</t>
  </si>
  <si>
    <t>г. Круглое, ул. Жунина, 6</t>
  </si>
  <si>
    <t>г. Круглое, ул. Жунина, 8</t>
  </si>
  <si>
    <t>г. Круглое, ул. Лукашевича, 2</t>
  </si>
  <si>
    <t>г. Круглое, ул. Советская, 46</t>
  </si>
  <si>
    <t>г. Круглое, ул. Топиволдиева, 3</t>
  </si>
  <si>
    <t>г. Круглое, ул. Топиволдиева, 5</t>
  </si>
  <si>
    <t>г. Круглое, ул. Топиволдиева, 7</t>
  </si>
  <si>
    <t>Могилевский район</t>
  </si>
  <si>
    <t>аг. Буйничи, ул. Легендарная, 1</t>
  </si>
  <si>
    <t>аг. Буйничи, ул. Легендарная, 10</t>
  </si>
  <si>
    <t>аг. Буйничи, ул. Легендарная, 11</t>
  </si>
  <si>
    <t>аг. Буйничи, ул. Легендарная, 12</t>
  </si>
  <si>
    <t>аг. Буйничи, ул. Легендарная, 13</t>
  </si>
  <si>
    <t>аг. Буйничи, ул. Легендарная, 14</t>
  </si>
  <si>
    <t>аг. Буйничи, ул. Легендарная, 15</t>
  </si>
  <si>
    <t>аг. Буйничи, ул. Легендарная, 16</t>
  </si>
  <si>
    <t>аг. Буйничи, ул. Легендарная, 17</t>
  </si>
  <si>
    <t>аг. Буйничи, ул. Легендарная, 3</t>
  </si>
  <si>
    <t>аг. Буйничи, ул. Легендарная, 4</t>
  </si>
  <si>
    <t>аг. Буйничи, ул. Легендарная, 5</t>
  </si>
  <si>
    <t>аг. Буйничи, ул. Легендарная, 7</t>
  </si>
  <si>
    <t>аг. Буйничи, ул. Легендарная, 7а</t>
  </si>
  <si>
    <t>аг. Буйничи, ул. Легендарная, 8</t>
  </si>
  <si>
    <t>аг. Буйничи, ул. Легендарная, 9</t>
  </si>
  <si>
    <t>аг. Буйничи, ул. Орловского, 32</t>
  </si>
  <si>
    <t>аг. Буйничи, ул. Орловского, 32а</t>
  </si>
  <si>
    <t>аг. Буйничи, ул. Орловского, 40</t>
  </si>
  <si>
    <t>аг. Вейно, ул. Вейнянская, 1б</t>
  </si>
  <si>
    <t>аг. Вейно, ул. Пионерская, 3</t>
  </si>
  <si>
    <t>аг. Вейно, ул. Пионерская, 6</t>
  </si>
  <si>
    <t>аг. Вейно, ул. Школьная, 3</t>
  </si>
  <si>
    <t>аг. Восход, ул. Лесная, 6</t>
  </si>
  <si>
    <t>аг. Восход, ул. Лесная, 7</t>
  </si>
  <si>
    <t>аг. Восход, ул. Лесная, 11</t>
  </si>
  <si>
    <t>аг. Дашковка, пер. Юбилейный, 1</t>
  </si>
  <si>
    <t>аг. Дашковка, ул. Заводская, 5</t>
  </si>
  <si>
    <t>аг. Дашковка, ул. Молодежная, 18</t>
  </si>
  <si>
    <t>аг. Кадино, ул. Центральная, 16</t>
  </si>
  <si>
    <t>аг. Кадино, ул. Центральная, 4</t>
  </si>
  <si>
    <t>аг. Кадино, ул. Центральная, 7</t>
  </si>
  <si>
    <t>аг. Межисетки, ул. Школьная, 6</t>
  </si>
  <si>
    <t>аг. Межисетки, ул. Школьная, 8</t>
  </si>
  <si>
    <t>аг. Полыковичи, пер. Пригородный, 1</t>
  </si>
  <si>
    <t>аг. Полыковичи, пер. Пригородный, 3</t>
  </si>
  <si>
    <t>аг. Полыковичи, пер. Пригородный, 5</t>
  </si>
  <si>
    <t>аг. Полыковичи, пер. Пригородный, 7</t>
  </si>
  <si>
    <t>аг. Полыковичи, ул. Садовая, 12</t>
  </si>
  <si>
    <t>аг. Речки, ул. Новоселов, 40</t>
  </si>
  <si>
    <t>аг. Речки, ул. Новоселов, 41</t>
  </si>
  <si>
    <t>аг. Романовичи, ул. Фабричная, 11</t>
  </si>
  <si>
    <t>аг. Романовичи, ул. Фабричная, 25</t>
  </si>
  <si>
    <t>аг. Романовичи, ул. Фабричная, 26</t>
  </si>
  <si>
    <t>аг. Романовичи, ул. Фабричная, 2</t>
  </si>
  <si>
    <t>аг. Романовичи, ул. Фабричная, 21</t>
  </si>
  <si>
    <t>аг. Романовичи, ул. Фабричная, 22</t>
  </si>
  <si>
    <t>аг. Сухари, ул. Молодежная, 6</t>
  </si>
  <si>
    <t>дер. Боровка, ул. Полевая, 1</t>
  </si>
  <si>
    <t>дер. Боровка, ул. Полевая, 2</t>
  </si>
  <si>
    <t>дер. Боровка, ул. Полевая, 3</t>
  </si>
  <si>
    <t>дер. Боровка, ул. Полевая, 4</t>
  </si>
  <si>
    <t>дер. Боровка, ул. Полевая, 5</t>
  </si>
  <si>
    <t>дер. Боровка, ул. Полевая, 6</t>
  </si>
  <si>
    <t>дер. Лыково, ул. Советская, 68</t>
  </si>
  <si>
    <t>дер. Н. Пашково, ул. Хроменкова, 3</t>
  </si>
  <si>
    <t>дер. Н.Пашково, ул. Молодежная, 12</t>
  </si>
  <si>
    <t>дер. Подгорье, ул. Центральная, 4а</t>
  </si>
  <si>
    <t>пос. Голынец, ул. Танковая, 139</t>
  </si>
  <si>
    <t>Объем, м</t>
  </si>
  <si>
    <t>Мстиславский район</t>
  </si>
  <si>
    <t>аг. Мазолово, пер. Центральный, 9</t>
  </si>
  <si>
    <t>аг. Мишни, ул. Молодежная, 5</t>
  </si>
  <si>
    <t>аг. Мишни, ул. Центральная, 2</t>
  </si>
  <si>
    <t>г. Мстиславль, ул. Кирова, 37</t>
  </si>
  <si>
    <t>г. Мстиславль, ул. Кирова, 37а</t>
  </si>
  <si>
    <t>г. Мстиславль, ул. Кирова, 57</t>
  </si>
  <si>
    <t>г. Мстиславль, ул. Кирова, 59</t>
  </si>
  <si>
    <t>г. Мстиславль, ул. Куйбышева, 1</t>
  </si>
  <si>
    <t>г. Мстиславль, ул. Куйбышева, 3</t>
  </si>
  <si>
    <t>г. Мстиславль, ул. Могилевская, 11</t>
  </si>
  <si>
    <t>г. Мстиславль, ул. П. Мстиславца, 4</t>
  </si>
  <si>
    <t>Осиповичский район</t>
  </si>
  <si>
    <t>аг. Корытное, ул. Советская, 3</t>
  </si>
  <si>
    <t>аг. Корытное, ул. Советская, 4</t>
  </si>
  <si>
    <t>аг. Корытное, ул. Советская, 5</t>
  </si>
  <si>
    <t>аг. Лапичи, ул. Армейская, 1</t>
  </si>
  <si>
    <t>аг. Лапичи, ул. Армейская, 3</t>
  </si>
  <si>
    <t>аг. Лапичи, ул. Армейская, 4</t>
  </si>
  <si>
    <t>аг. Лапичи, ул. Армейская, 5</t>
  </si>
  <si>
    <t>аг. Лапичи, ул. Армейская, 6</t>
  </si>
  <si>
    <t>аг. Лапичи, ул. Газовиков, 1</t>
  </si>
  <si>
    <t>аг. Лапичи, ул. Газовиков, 11</t>
  </si>
  <si>
    <t>аг. Лапичи, ул. Газовиков, 22</t>
  </si>
  <si>
    <t>аг. Лапичи, ул. Газовиков, 24</t>
  </si>
  <si>
    <t>аг. Лапичи, ул. Газовиков, 8</t>
  </si>
  <si>
    <t>аг. Лапичи, ул. Газовиков, 9</t>
  </si>
  <si>
    <t>дер. Большая горожа, ул. Арсенальная, 96</t>
  </si>
  <si>
    <t>дер. Верейцы, ул. Военный городок, 2</t>
  </si>
  <si>
    <t>дер. Верейцы, ул. Военный городок, 3</t>
  </si>
  <si>
    <t>дер. Цель, ул. Армейская, 4</t>
  </si>
  <si>
    <t>дер. Цель, ул. Армейская, 5</t>
  </si>
  <si>
    <t>дер. Цель, ул. Восточная, 1</t>
  </si>
  <si>
    <t>дер. Цель, ул. Восточная, 2</t>
  </si>
  <si>
    <t>дер. Цель, ул. Восточная, 3</t>
  </si>
  <si>
    <t>дер. Цель, ул. Восточная, 4</t>
  </si>
  <si>
    <t>дер. Цель, ул. Восточная, 5</t>
  </si>
  <si>
    <t>дер. Цель, ул. Восточная, 6</t>
  </si>
  <si>
    <t>дер. Цель, ул. Восточная, 7</t>
  </si>
  <si>
    <t>дер. Цель, ул. Восточная, 8</t>
  </si>
  <si>
    <t>дер. Цель, ул. Восточная, 9</t>
  </si>
  <si>
    <t>дер. Цель, ул. Газовиков, 24</t>
  </si>
  <si>
    <t>дер. Цель, ул. Газовиков, 8</t>
  </si>
  <si>
    <t>дер. Цель, ул. Газовиков, 9</t>
  </si>
  <si>
    <t>пос. Советский, ул. Советская, 18</t>
  </si>
  <si>
    <t>пос. Советский, ул. Советская, 4</t>
  </si>
  <si>
    <t>пос. Советский, ул. Советская, 8</t>
  </si>
  <si>
    <t>пос. Сосновый, ул. Объездная, 5</t>
  </si>
  <si>
    <t>пос. Сосновый, ул. Объездная, 6</t>
  </si>
  <si>
    <t>пос. Сосновый, ул. Объездная, 7</t>
  </si>
  <si>
    <t>пос. Сосновый, ул. Объездная, 8</t>
  </si>
  <si>
    <t>пос. Сосновый, ул. Объездная, 9</t>
  </si>
  <si>
    <t>пос. Сосновый, ул. Центральная, 1</t>
  </si>
  <si>
    <t>пос. Сосновый, ул. Центральная, 2</t>
  </si>
  <si>
    <t>пос. Сосновый, ул. Центральная, 3</t>
  </si>
  <si>
    <t>пос. Сосновый, ул. Центральная, 4</t>
  </si>
  <si>
    <t>пос. Сосновый, ул. Центральная, 9</t>
  </si>
  <si>
    <t>пос. Татарка, ул. Промышленная, 32</t>
  </si>
  <si>
    <t>р.п. Елизово, ул. Калинина, 17</t>
  </si>
  <si>
    <t>р.п. Елизово, ул. Ленина, 25</t>
  </si>
  <si>
    <t>р.п. Елизово, ул. Ленина, 35А</t>
  </si>
  <si>
    <t>р.п. Елизово, ул. Ленина, 52</t>
  </si>
  <si>
    <t>р.п. Елизово, ул. Ленина, 54</t>
  </si>
  <si>
    <t>р.п. Елизово, ул. Ленина, 56</t>
  </si>
  <si>
    <t>р.п. Елизово, ул. Ленина, 58</t>
  </si>
  <si>
    <t>р.п. Елизово, ул. Ромашка, 97</t>
  </si>
  <si>
    <t>р.п. Елизово, ул. Ромашка, 81</t>
  </si>
  <si>
    <t>р.п.Елизово, ул. Ленина, 60</t>
  </si>
  <si>
    <t>г. Осиповичи, ул. 60 лет Октября, 11</t>
  </si>
  <si>
    <t>г. Осиповичи, ул. 60 лет Октября, 15</t>
  </si>
  <si>
    <t>г. Осиповичи, ул. 60 лет Октября, 15а</t>
  </si>
  <si>
    <t>г. Осиповичи, ул. Абросимова, 2</t>
  </si>
  <si>
    <t>г. Осиповичи, ул. Абросимова, 4</t>
  </si>
  <si>
    <t>г. Осиповичи, ул. Абросимова, 6</t>
  </si>
  <si>
    <t>г. Осиповичи, ул. Абросимова, 8</t>
  </si>
  <si>
    <t>г. Осиповичи, ул. Вокзальная, 32</t>
  </si>
  <si>
    <t>г. Осиповичи, ул. Горького, 2</t>
  </si>
  <si>
    <t>г. Осиповичи, ул. Интернациональная, 1б</t>
  </si>
  <si>
    <t>г. Осиповичи, ул. Каданчика, 2</t>
  </si>
  <si>
    <t>г. Осиповичи, ул. Комсомольская, 2</t>
  </si>
  <si>
    <t>г. Осиповичи, ул. Чкалова, 1</t>
  </si>
  <si>
    <t>г. Осиповичи, ул. Королева, 39</t>
  </si>
  <si>
    <t>г. Осиповичи, ул. Дмитриева, 6</t>
  </si>
  <si>
    <t>г. Осиповичи, ул. Крыловича, 1</t>
  </si>
  <si>
    <t>г. Осиповичи, ул. Крыловича, 2</t>
  </si>
  <si>
    <t>г. Осиповичи, ул. Крыловича, 3</t>
  </si>
  <si>
    <t>г. Осиповичи, ул. Крыловича, 4</t>
  </si>
  <si>
    <t>г. Осиповичи, ул. Крыловича, 5а</t>
  </si>
  <si>
    <t>г. Осиповичи, ул. Крыловича, 6</t>
  </si>
  <si>
    <t>г. Осиповичи, ул. Крыловича, 12</t>
  </si>
  <si>
    <t>г. Осиповичи, ул. Потоцкого, 3а</t>
  </si>
  <si>
    <t>г. Осиповичи, ул. Р. Крестьянская, 30</t>
  </si>
  <si>
    <t>г. Осиповичи, ул. Р. Крестьянская, 5</t>
  </si>
  <si>
    <t>г. Осиповичи, ул. Р. Крестьянская, 7</t>
  </si>
  <si>
    <t>г. Осиповичи, ул. Р. Крестьянская, 9</t>
  </si>
  <si>
    <t>г. Осиповичи, ул. Социалистическая, 26</t>
  </si>
  <si>
    <t>г. Осиповичи, ул. Сташкевича, 34</t>
  </si>
  <si>
    <t>г. Осиповичи, ул. Сташкевича, 39</t>
  </si>
  <si>
    <t>г. Осиповичи, ул. Сташкевича, 44</t>
  </si>
  <si>
    <t>г. Осиповичи, ул. Сумченко, 51</t>
  </si>
  <si>
    <t>г. Осиповичи, ул. Сумченко, 53</t>
  </si>
  <si>
    <t>г. Осиповичи, ул. Сумченко, 55</t>
  </si>
  <si>
    <t>г. Осиповичи, ул. Черняховского, 30</t>
  </si>
  <si>
    <t>г. Осиповичи, ул. Черняховского, 48</t>
  </si>
  <si>
    <t>г. Осиповичи, ул. Черняховского, 54</t>
  </si>
  <si>
    <t>г. Осиповичи, ул. Черняховского, 56</t>
  </si>
  <si>
    <t>г. Осиповичи, ул. Черняховского, 66</t>
  </si>
  <si>
    <t>Славгородский район</t>
  </si>
  <si>
    <t>аг. Лопатичи, ул. Молодежная, 10</t>
  </si>
  <si>
    <t>аг. Лопатичи, ул. Молодежная, 12</t>
  </si>
  <si>
    <t>аг. Лопатичи, ул. Молодежная, 14</t>
  </si>
  <si>
    <t>аг. Лопатичи, ул. Молодежная, 2</t>
  </si>
  <si>
    <t>аг. Лопатичи, ул. Молодежная, 4</t>
  </si>
  <si>
    <t>аг. Лопатичи, ул. Молодежная, 6</t>
  </si>
  <si>
    <t>аг. Лопатичи, ул. Молодежная, 8</t>
  </si>
  <si>
    <t>аг. Свенск, ул. Огнёвская, 10</t>
  </si>
  <si>
    <t>аг. Свенск, ул. Огнёвская, 11</t>
  </si>
  <si>
    <t>аг. Свенск, ул. Огнёвская, 12</t>
  </si>
  <si>
    <t>аг. Свенск, ул. Огнёвская, 3</t>
  </si>
  <si>
    <t>аг. Свенск, ул. Огнёвская, 4</t>
  </si>
  <si>
    <t>аг. Свенск, ул. Огнёвская, 5</t>
  </si>
  <si>
    <t>аг. Свенск, ул. Огнёвская, 6</t>
  </si>
  <si>
    <t>аг. Свенск, ул. Огнёвская, 7</t>
  </si>
  <si>
    <t>аг. Свенск, ул. Огнёвская, 8</t>
  </si>
  <si>
    <t>г. Славгород, ул. Дзержинского, 5</t>
  </si>
  <si>
    <t>г. Славгород, ул. Калинина, 59а</t>
  </si>
  <si>
    <t>г. Славгород, ул. Карла Маркса, 1</t>
  </si>
  <si>
    <t>г. Славгород, ул. Карла Маркса, 28</t>
  </si>
  <si>
    <t>г. Славгород, ул. Карла Маркса, 3</t>
  </si>
  <si>
    <t>г. Славгород, ул. Карла Маркса, 30</t>
  </si>
  <si>
    <t>г. Славгород, ул. Карла Маркса, 32</t>
  </si>
  <si>
    <t>г. Славгород, ул. Карла Маркса, 34</t>
  </si>
  <si>
    <t>г. Славгород, ул. Карла Маркса, 7</t>
  </si>
  <si>
    <t>г. Славгород, ул. Карла Маркса, 9</t>
  </si>
  <si>
    <t>г. Славгород, ул. Ленинская, 41</t>
  </si>
  <si>
    <t>г. Славгород, ул. Ленинская, 78а</t>
  </si>
  <si>
    <t>г. Славгород, ул. Октябрьская, 31</t>
  </si>
  <si>
    <t>г. Славгород, ул. Октябрьская, 8</t>
  </si>
  <si>
    <t>г. Славгород, ул. Рокоссовского, 1а</t>
  </si>
  <si>
    <t>г. Славгород, ул. Советская, 19</t>
  </si>
  <si>
    <t>г. Славгород, ул. Советская, 37</t>
  </si>
  <si>
    <t>г. Славгород, ул. Советская, 41</t>
  </si>
  <si>
    <t>г. Славгород, ул. Чапаева, 48</t>
  </si>
  <si>
    <t>Хотимский район</t>
  </si>
  <si>
    <t>аг. Березки, ул. Октябрьская, 24</t>
  </si>
  <si>
    <t>аг. Березки, ул. Октябрьская, 28</t>
  </si>
  <si>
    <t>аг. Березки, ул. Октябрьская, 30</t>
  </si>
  <si>
    <t>г.п. Хотимск, пл. Ленина, 2а</t>
  </si>
  <si>
    <t>г.п. Хотимск, ул. Гагарина, 17</t>
  </si>
  <si>
    <t>г.п. Хотимск, ул. Калинина, 1</t>
  </si>
  <si>
    <t>г.п. Хотимск, ул. Ленинская, 1а</t>
  </si>
  <si>
    <t>г.п. Хотимск, ул. Ленинская, 26</t>
  </si>
  <si>
    <t>г.п. Хотимск, ул. Ленинская, 32</t>
  </si>
  <si>
    <t>г.п. Хотимск, ул. Ленинская, 33</t>
  </si>
  <si>
    <t>г.п. Хотимск, ул. Мира, 1</t>
  </si>
  <si>
    <t>г.п. Хотимск, ул. Мира, 11</t>
  </si>
  <si>
    <t>г.п. Хотимск, ул. Мира, 3</t>
  </si>
  <si>
    <t>г.п. Хотимск, ул. Пролетарская, 32</t>
  </si>
  <si>
    <t>дер. Тростино, ул. Новоселов, 1</t>
  </si>
  <si>
    <t>дер. Тростино, ул. Новоселов, 4</t>
  </si>
  <si>
    <t>дер. Тростино, ул. Новоселов, 5</t>
  </si>
  <si>
    <t>Чаусский район</t>
  </si>
  <si>
    <t>аг. Горбовичи, ул. Молодежная, 16</t>
  </si>
  <si>
    <t>аг. Дужевка, ул. Центральная, 35</t>
  </si>
  <si>
    <t>аг. Дужевка, ул. Центральная, 38</t>
  </si>
  <si>
    <t>аг. Каменка, ул. Магистральная, 16</t>
  </si>
  <si>
    <t>аг. Каменка, ул. Центральная, 11</t>
  </si>
  <si>
    <t>аг. Каменка, ул. Центральная, 14</t>
  </si>
  <si>
    <t>аг. Каменка, ул. Центральная, 3</t>
  </si>
  <si>
    <t>г. Чаусы, ул. 60 лет СССР, 69</t>
  </si>
  <si>
    <t>г. Чаусы, ул. Азарова, 3</t>
  </si>
  <si>
    <t>г. Чаусы, ул. Азарова, 4</t>
  </si>
  <si>
    <t>г. Чаусы, ул. Азарова, 12</t>
  </si>
  <si>
    <t>г. Чаусы, ул. Азарова, 7</t>
  </si>
  <si>
    <t>г. Чаусы, ул. Азарова, 9</t>
  </si>
  <si>
    <t>г. Чаусы, ул. Гагарина, 11</t>
  </si>
  <si>
    <t>г. Чаусы, ул. Гагарина, 14</t>
  </si>
  <si>
    <t>г. Чаусы, ул. Гагарина, 19</t>
  </si>
  <si>
    <t>г. Чаусы, ул. Гагарина, 5</t>
  </si>
  <si>
    <t>г. Чаусы, ул. Гагарина, 7</t>
  </si>
  <si>
    <t>г. Чаусы, ул. Гагарина, 9</t>
  </si>
  <si>
    <t>г. Чаусы, ул. Карасева, 1</t>
  </si>
  <si>
    <t>г. Чаусы, ул. Ленинская, 16</t>
  </si>
  <si>
    <t>г. Чаусы, ул. Пионерская, 14</t>
  </si>
  <si>
    <t>г. Чаусы, ул. Текстильщиков, 2</t>
  </si>
  <si>
    <t>г. Чаусы, ул. Текстильщиков, 4</t>
  </si>
  <si>
    <t>г. Чаусы, ул. Текстильщиков, 6</t>
  </si>
  <si>
    <t>дер. Барышевка, ул. Школьная, 57</t>
  </si>
  <si>
    <t>дер. Барышевка, ул. Школьная, 58</t>
  </si>
  <si>
    <t>дер. Дужевка, ул. Центральная, 35</t>
  </si>
  <si>
    <t>дер. Дужевка, ул. Центральная, 37</t>
  </si>
  <si>
    <t>Чериковский район</t>
  </si>
  <si>
    <t>аг. Веремейки, ул. Гузнякова, 10</t>
  </si>
  <si>
    <t>аг. Веремейки, ул. Южная, 17</t>
  </si>
  <si>
    <t>аг. Веремейки, ул. Южная, 18</t>
  </si>
  <si>
    <t>аг. Веремейки, ул. Южная, 2</t>
  </si>
  <si>
    <t>аг. Веремейки, ул. Южная, 28</t>
  </si>
  <si>
    <t>аг. Веремейки, ул. Южная, 6</t>
  </si>
  <si>
    <t>аг. Веремейки, ул. Южная, 7</t>
  </si>
  <si>
    <t>г. Чериков, ул. Калинина, 10</t>
  </si>
  <si>
    <t>г. Чериков, ул. Калинина, 11</t>
  </si>
  <si>
    <t>г. Чериков, ул. Калинина, 16</t>
  </si>
  <si>
    <t>г. Чериков, ул. Ленинская, 2</t>
  </si>
  <si>
    <t>г. Чериков, ул. Ленинская, 3</t>
  </si>
  <si>
    <t>г. Чериков, ул. Ленинская, 4</t>
  </si>
  <si>
    <t>г. Чериков, ул. Ленинская, 5</t>
  </si>
  <si>
    <t>г. Чериков, ул. Рокоссовского, 9</t>
  </si>
  <si>
    <t>г. Чериков, ул. Рокоссовского, 29а</t>
  </si>
  <si>
    <t>г. Чериков, ул. Рокоссовского, 73</t>
  </si>
  <si>
    <t>г. Чериков, ул. Рокоссовского, 77</t>
  </si>
  <si>
    <t>г. Чериков, ул. Калинина, 9а</t>
  </si>
  <si>
    <t>дер. Зори, ул. Мира, 1</t>
  </si>
  <si>
    <t>дер. Зори, ул. Мира, 7</t>
  </si>
  <si>
    <t>Шкловский район</t>
  </si>
  <si>
    <t>аг. Городец, ул. Молодежная, 15</t>
  </si>
  <si>
    <t>аг. Городище, ул. Центральная, 7</t>
  </si>
  <si>
    <t>аг. Городище, ул. Центральная, 8</t>
  </si>
  <si>
    <t>аг. Городище, ул. Центральная, 9</t>
  </si>
  <si>
    <t>г. Шклов, ул. 70 лет Великой Перамоги, 39</t>
  </si>
  <si>
    <t>г. Шклов, ул. 70 лет Великой Перамоги, 39а</t>
  </si>
  <si>
    <t>г. Шклов, ул. 70 лет Великой Перамоги, 41</t>
  </si>
  <si>
    <t>г. Шклов, ул. Ленинская, 19</t>
  </si>
  <si>
    <t>г. Шклов, ул. Ленинская, 45</t>
  </si>
  <si>
    <t>г. Шклов, ул. Ленинская, 78</t>
  </si>
  <si>
    <t>г. Шклов, ул. Льнозаводская, 15</t>
  </si>
  <si>
    <t>г. Шклов, ул. Молодежная, 1</t>
  </si>
  <si>
    <t>г. Шклов, ул. Молодежная, 4</t>
  </si>
  <si>
    <t>г. Шклов, ул. Первомайская, 58</t>
  </si>
  <si>
    <t>г. Шклов, ул. Почтовая, 28</t>
  </si>
  <si>
    <t>г. Шклов, ул. Пролетарская, 3</t>
  </si>
  <si>
    <t>г. Шклов, ул. Советская, 3</t>
  </si>
  <si>
    <t>г. Шклов, ул. Советская, 16</t>
  </si>
  <si>
    <t>г. Шклов, ул. Советская, 8</t>
  </si>
  <si>
    <t>г. Шклов, ул. Фабричная, 3</t>
  </si>
  <si>
    <t>г. Шклов, ул. Фабричная, 3а</t>
  </si>
  <si>
    <t>г. Шклов, ул. Шоссейная, 4</t>
  </si>
  <si>
    <t>г. Шклов, ул. Энтузиастов, 7</t>
  </si>
  <si>
    <t>г. Шклов, ул. Энтузиастов, 8б</t>
  </si>
  <si>
    <t>г. Шклов, ул. Энтузиастов, 8в</t>
  </si>
  <si>
    <t>дер. Уланово, ул. Речная, 2</t>
  </si>
  <si>
    <t>дер. Уланово, ул. Речная, 3</t>
  </si>
  <si>
    <t>ВСЕГО:</t>
  </si>
  <si>
    <t>г. Кировск, ул. Терешковой, 19д</t>
  </si>
  <si>
    <t>г. Мстиславль, ул. Кирова, 61</t>
  </si>
  <si>
    <t>г. Мстиславль, ул. Мстиславская, 4а</t>
  </si>
  <si>
    <t>ул. Ленинская, 45</t>
  </si>
  <si>
    <t>ул. 50 лет ВЛКСМ, 21</t>
  </si>
  <si>
    <t>г. Белыничи, ул. Калинина, 12</t>
  </si>
  <si>
    <t>г.п. Дрибин, ул. Ряснянская</t>
  </si>
  <si>
    <t>г. Климовичи, ул. 50 лет СССР, 4</t>
  </si>
  <si>
    <t>г. Климовичи, ул. 50 лет СССР, 2</t>
  </si>
  <si>
    <t>г. Костюковичи, ул. Зиньковича, 97</t>
  </si>
  <si>
    <t>г. Кричев, ул. Комcомольская, 7</t>
  </si>
  <si>
    <t>г. Круглое, ул. Суворова, 16</t>
  </si>
  <si>
    <t>г. Круглое, ул. Суворова, 19</t>
  </si>
  <si>
    <t>г. Круглое, ул. Могилевская, 26</t>
  </si>
  <si>
    <t>г. Мстиславль, ул. Ленина</t>
  </si>
  <si>
    <t>г. Осиповичи, ул. Сташкевича</t>
  </si>
  <si>
    <t>г. Славгород, ул. Калинина, 59в</t>
  </si>
  <si>
    <t>г. Славгород, ул. Калинина, 65</t>
  </si>
  <si>
    <t>аг. Горбовичи, ул. Школьная</t>
  </si>
  <si>
    <t>г. Чериков, ул. Рокоссовского, 75</t>
  </si>
  <si>
    <t>г. Чериков, ул. Рокоссовского, 79</t>
  </si>
  <si>
    <t>г. Шклов, городской парк</t>
  </si>
  <si>
    <t>г. Быхов, ул. Космонавтов, 16</t>
  </si>
  <si>
    <t>пр-д Звездный, 13</t>
  </si>
  <si>
    <t>удовл.</t>
  </si>
  <si>
    <t>капремонт 2023</t>
  </si>
  <si>
    <t>удовл</t>
  </si>
  <si>
    <t>фасад утеплен</t>
  </si>
  <si>
    <t>г.п. Хотимск, ул. Первомайская, 108</t>
  </si>
  <si>
    <t>кирпич</t>
  </si>
  <si>
    <t>кипич</t>
  </si>
  <si>
    <t xml:space="preserve"> удовл.</t>
  </si>
  <si>
    <t>капремонт 2020</t>
  </si>
  <si>
    <t>удовл. (выполнен 2022 г.)</t>
  </si>
  <si>
    <t>удовл. (выполнено 2023)</t>
  </si>
  <si>
    <t>дер. Н. Пашково, ул. Хроменкова, 7</t>
  </si>
  <si>
    <t>трансферты</t>
  </si>
  <si>
    <t>текущий</t>
  </si>
  <si>
    <t>кирпичный</t>
  </si>
  <si>
    <t>капремонт в 2023</t>
  </si>
  <si>
    <t>капремонт в 2021</t>
  </si>
  <si>
    <t>капремонт в 2018</t>
  </si>
  <si>
    <t>капремонт в 2020</t>
  </si>
  <si>
    <t>капремонт в 2023 (ПСД замена кровли не предусмотрена)</t>
  </si>
  <si>
    <t>удовл. (выполнен в 2022 г.)</t>
  </si>
  <si>
    <t>планируется выполнение капитального ремонта в 2024 году</t>
  </si>
  <si>
    <t>Ремонт пешеходных связей</t>
  </si>
  <si>
    <t>кирпичый</t>
  </si>
  <si>
    <t>капремонт в 2022</t>
  </si>
  <si>
    <t>капремонт в 2019</t>
  </si>
  <si>
    <t>дом введен в 2020</t>
  </si>
  <si>
    <t>планируется капремонт в 2024</t>
  </si>
  <si>
    <t>нет дорожек</t>
  </si>
  <si>
    <t>удовл. (капремонт в 2017)</t>
  </si>
  <si>
    <t>удовл. (капремонт 2017)</t>
  </si>
  <si>
    <t xml:space="preserve">удовл. </t>
  </si>
  <si>
    <t>планируется капитальный в 2024 году</t>
  </si>
  <si>
    <t>удовл.(выполнен в 2023)</t>
  </si>
  <si>
    <t>доп. финасирование</t>
  </si>
  <si>
    <t>г.п. Глуск, ул. Гагарина, 29</t>
  </si>
  <si>
    <t>аг. Восход, ул. Лесная, 9</t>
  </si>
  <si>
    <t>Ремонт проездов придомовых территорий</t>
  </si>
  <si>
    <t>Ремонт улично-дорожной сети</t>
  </si>
  <si>
    <t>г. Быхов, Мелиараторов, 10</t>
  </si>
  <si>
    <t>г. Быхов, Мелиараторов, 8</t>
  </si>
  <si>
    <t>г. Быхов, Мелиараторов, 16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</si>
  <si>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</si>
  <si>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</si>
  <si>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</si>
  <si>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</si>
  <si>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</si>
  <si>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аг. Кадино, ул. Советская, 17</t>
  </si>
  <si>
    <t>аг. Кадино, ул. Советская, 19</t>
  </si>
  <si>
    <t>Вкючено в новое решение кровли</t>
  </si>
  <si>
    <t>Изменен объем в новом решении</t>
  </si>
  <si>
    <t>Изменена сумма в новом решении</t>
  </si>
  <si>
    <t>Изменен объем и сумма в новом решении</t>
  </si>
  <si>
    <t>Исключен из решения</t>
  </si>
  <si>
    <t>Искл</t>
  </si>
  <si>
    <t>пер. Мечникова 3-й, 16</t>
  </si>
  <si>
    <t>пр. Мира, 23б</t>
  </si>
  <si>
    <t>пр. Мира, 27</t>
  </si>
  <si>
    <t>пр. Пушкинский, 29а</t>
  </si>
  <si>
    <t>пр. Шмидта, 38</t>
  </si>
  <si>
    <t>пр. Шмидта, 68</t>
  </si>
  <si>
    <t>ул. 30 лет Победы, 28</t>
  </si>
  <si>
    <t>ул. 30 лет Победы, 30</t>
  </si>
  <si>
    <t>ул. Автомобильная, 6</t>
  </si>
  <si>
    <t>ул. Бурденко, 29</t>
  </si>
  <si>
    <t>ул. Гагарина, 32</t>
  </si>
  <si>
    <t>ул. Добролюбова, 5</t>
  </si>
  <si>
    <t>ул. Королева, 19</t>
  </si>
  <si>
    <t>ул. Королева, 6а</t>
  </si>
  <si>
    <t>ул. Краснозвездная, 40а</t>
  </si>
  <si>
    <t>ул. Краснозвездная, 54</t>
  </si>
  <si>
    <t>ул. Краснозвездная, 58</t>
  </si>
  <si>
    <t>ул. Крупской, 81а</t>
  </si>
  <si>
    <t>ул. Крупской, 51</t>
  </si>
  <si>
    <t>ул. Крупской, 87</t>
  </si>
  <si>
    <t>ул. Кутепова, 14</t>
  </si>
  <si>
    <t>ул. Менжинского, 22</t>
  </si>
  <si>
    <t>ул. Миколуцкого, 10</t>
  </si>
  <si>
    <t>ул. Миколуцкого, 8</t>
  </si>
  <si>
    <t>ул. Мовчанского, 55</t>
  </si>
  <si>
    <t>ул. Мовчанского, 57</t>
  </si>
  <si>
    <t xml:space="preserve">ул. Орловского, 30а </t>
  </si>
  <si>
    <t>ул. Островского, 4</t>
  </si>
  <si>
    <t>ул. Первомайская, 153</t>
  </si>
  <si>
    <t>ул. Первомайская, 31</t>
  </si>
  <si>
    <t>ул. Профсоюзная, 16а</t>
  </si>
  <si>
    <t>ул. Профсоюзная, 18</t>
  </si>
  <si>
    <t>ул. Профсоюзная, 21</t>
  </si>
  <si>
    <t>ул. Симонова, 61</t>
  </si>
  <si>
    <t>ул. Фатина, 6а</t>
  </si>
  <si>
    <t>ул. Фатина, 8</t>
  </si>
  <si>
    <t>ул. Франко, 6</t>
  </si>
  <si>
    <t>ул. Челюскинцев, 64б</t>
  </si>
  <si>
    <t>ОТКЛОНЕНИЕ</t>
  </si>
  <si>
    <t>Изменен объем и сумма дорожек</t>
  </si>
  <si>
    <t>г. Быхов, ул. Богдановича, 23</t>
  </si>
  <si>
    <t>г. Быхов, ул. Гришина, 17</t>
  </si>
  <si>
    <t>г.п. Глуск, ул. Кирова, 77</t>
  </si>
  <si>
    <t>дер. Балашевич, ул. Ленина, 119</t>
  </si>
  <si>
    <t>пос. Кировское, ул. Ленина, 2</t>
  </si>
  <si>
    <t>пос. Кировское, ул. Советская, 7</t>
  </si>
  <si>
    <t>аг. Заелица, ул. Центральная, 46</t>
  </si>
  <si>
    <t>площ</t>
  </si>
  <si>
    <t>аг. Маслаки, пер. Школьный, 2</t>
  </si>
  <si>
    <t>аг. Овсянка, ул. Школьная, 4</t>
  </si>
  <si>
    <t>г. Горки,  ул. Суворова, 6</t>
  </si>
  <si>
    <t>г. Горки,  ул. Суворова, 6А</t>
  </si>
  <si>
    <t>г. Горки,  ул. Калинина, 55</t>
  </si>
  <si>
    <t>г. Климовичи, пер. 50 лет СССР, 6</t>
  </si>
  <si>
    <t>аг. Ореховка, ул. Победы, 1</t>
  </si>
  <si>
    <t>аг. Ореховка, ул. Победы, 2</t>
  </si>
  <si>
    <t>г. Кличев, ул. Социалистическая, 9</t>
  </si>
  <si>
    <t>аг. Дмитриевка-2, ул. Молодежная, 4</t>
  </si>
  <si>
    <t>дер. Волконосово, ул. Центральная, 4</t>
  </si>
  <si>
    <t>г. Славгород, ул. Кирова, 83</t>
  </si>
  <si>
    <t>г. Шклов, ул. 70 лет Великой Перамоги, 33</t>
  </si>
  <si>
    <t>СРЕДНЯЯ СТОИМОСТЬ ЗА ЕД. ИЗМ., РУБ</t>
  </si>
  <si>
    <t>Объем, кв. м</t>
  </si>
  <si>
    <t>приложение</t>
  </si>
  <si>
    <t>Спортивная 
площадка</t>
  </si>
  <si>
    <t>аг. Вейно, ул. Вейнянская, 1а</t>
  </si>
  <si>
    <t>аг. Восход, ул. Лесная, 5</t>
  </si>
  <si>
    <t>аг. Восход, ул. Лесная, 1</t>
  </si>
  <si>
    <t>аг. Восход, ул. Лесная, 3</t>
  </si>
  <si>
    <t>аг. Восход, ул. Центральная, 2</t>
  </si>
  <si>
    <t>аг. Восход, ул. Центральная, 4</t>
  </si>
  <si>
    <t>аг. Восход, ул. Центральная, 6</t>
  </si>
  <si>
    <t>аг. Восход, ул. Центральная, 8</t>
  </si>
  <si>
    <t>аг. Восход, ул. Центральная, 10</t>
  </si>
  <si>
    <t>аг. Восход, ул. Центральная, 1</t>
  </si>
  <si>
    <t>аг. Восход, ул. Центральная, 7</t>
  </si>
  <si>
    <t>дер. Подгорье, ул. Центральная, 6а</t>
  </si>
  <si>
    <t>дер. Подгорье, ул. Центральная, 8а</t>
  </si>
  <si>
    <t>дер. Подгорье, ул. Центральная, 10а (КР 2024)</t>
  </si>
  <si>
    <t>дер. Подгорье, ул. Центральная, 12а (КР 2024)</t>
  </si>
  <si>
    <t>дер. Подгорье, ул. Центральная, 14а (КР 2024)</t>
  </si>
  <si>
    <t>пос. Голынец, ул. Танковая, 116</t>
  </si>
  <si>
    <t>Детская игроавя площадка, сумма руб.</t>
  </si>
  <si>
    <t>срок выполнения работ -месяц</t>
  </si>
  <si>
    <t>ответственные должностные лица</t>
  </si>
  <si>
    <t xml:space="preserve">аг. Буйничи, ул. Легендарная, 10 </t>
  </si>
  <si>
    <t xml:space="preserve">аг. Буйничи, ул. Легендарная, 12 </t>
  </si>
  <si>
    <t xml:space="preserve">аг. Буйгничи, ул. Школьная, д. 2 </t>
  </si>
  <si>
    <t>март</t>
  </si>
  <si>
    <t>МУКП "Жилкомхоз"</t>
  </si>
  <si>
    <t>апрель</t>
  </si>
  <si>
    <t>май</t>
  </si>
  <si>
    <t>июнь</t>
  </si>
  <si>
    <t>июль</t>
  </si>
  <si>
    <t>август</t>
  </si>
  <si>
    <t>ДРСУ № 128</t>
  </si>
  <si>
    <t>КУП "УТПК-Облдорстрой"</t>
  </si>
  <si>
    <t>август-сентябрь</t>
  </si>
  <si>
    <t>сентябрь</t>
  </si>
  <si>
    <t>май-июнь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</si>
</sst>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#,##0.000000"/>
    <numFmt numFmtId="167" formatCode="#,##0.00000000000"/>
  </numFmts>
  <fonts count="1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1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9" fillId="0" borderId="0" xfId="0" applyFont="1"/>
    <xf numFmtId="3" fontId="9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H488"/>
  <sheetViews>
    <sheetView tabSelected="1" view="pageBreakPreview" zoomScale="98" zoomScaleNormal="70" zoomScaleSheetLayoutView="98" workbookViewId="0">
      <pane xSplit="3" ySplit="6" topLeftCell="D66" activePane="bottomRight" state="frozen"/>
      <selection pane="topRight" activeCell="B1" sqref="B1"/>
      <selection pane="bottomLeft" activeCell="A4" sqref="A4"/>
      <selection pane="bottomRight" activeCell="G10" sqref="G10"/>
    </sheetView>
  </sheetViews>
  <sheetFormatPr defaultRowHeight="15.75" x14ac:dyDescent="0.25"/>
  <cols>
    <col min="1" max="1" width="37" style="101" bestFit="1" customWidth="1"/>
    <col min="2" max="2" width="7" style="99" customWidth="1"/>
    <col min="3" max="3" width="8.5703125" style="76" customWidth="1"/>
    <col min="4" max="4" width="9" style="52" customWidth="1"/>
    <col min="5" max="5" width="13.140625" style="52" customWidth="1"/>
    <col min="6" max="6" width="16.28515625" style="52" customWidth="1"/>
    <col min="7" max="7" width="8.28515625" style="52" customWidth="1"/>
    <col min="8" max="8" width="14" style="52" customWidth="1"/>
    <col min="9" max="9" width="14.5703125" style="52" customWidth="1"/>
    <col min="10" max="11" width="13.85546875" style="52" hidden="1" customWidth="1"/>
    <col min="12" max="12" width="48.5703125" style="51" hidden="1" customWidth="1"/>
    <col min="13" max="13" width="61" style="51" hidden="1" customWidth="1"/>
    <col min="14" max="14" width="51.42578125" style="51" hidden="1" customWidth="1"/>
    <col min="15" max="20" width="13.85546875" style="51" hidden="1" customWidth="1"/>
    <col min="21" max="30" width="9.140625" style="99" hidden="1" customWidth="1"/>
    <col min="31" max="41" width="0" style="99" hidden="1" customWidth="1"/>
    <col min="42" max="42" width="34.140625" style="99" hidden="1" customWidth="1"/>
    <col min="43" max="89" width="0" style="99" hidden="1" customWidth="1"/>
    <col min="90" max="90" width="7.28515625" style="52" customWidth="1"/>
    <col min="91" max="91" width="12.7109375" style="52" customWidth="1"/>
    <col min="92" max="92" width="12.42578125" style="52" customWidth="1"/>
    <col min="93" max="94" width="13.85546875" style="52" hidden="1" customWidth="1"/>
    <col min="95" max="95" width="48.5703125" style="51" hidden="1" customWidth="1"/>
    <col min="96" max="96" width="61" style="51" hidden="1" customWidth="1"/>
    <col min="97" max="97" width="51.42578125" style="51" hidden="1" customWidth="1"/>
    <col min="98" max="103" width="13.85546875" style="51" hidden="1" customWidth="1"/>
    <col min="104" max="113" width="9.140625" style="99" hidden="1" customWidth="1"/>
    <col min="114" max="124" width="0" style="99" hidden="1" customWidth="1"/>
    <col min="125" max="125" width="34.140625" style="99" hidden="1" customWidth="1"/>
    <col min="126" max="178" width="0" style="99" hidden="1" customWidth="1"/>
    <col min="179" max="179" width="32.140625" style="99" hidden="1" customWidth="1"/>
    <col min="180" max="180" width="7" style="52" customWidth="1"/>
    <col min="181" max="181" width="12.7109375" style="52" customWidth="1"/>
    <col min="182" max="182" width="12.140625" style="52" customWidth="1"/>
    <col min="183" max="184" width="13.85546875" style="52" hidden="1" customWidth="1"/>
    <col min="185" max="185" width="48.5703125" style="51" hidden="1" customWidth="1"/>
    <col min="186" max="186" width="61" style="51" hidden="1" customWidth="1"/>
    <col min="187" max="187" width="51.42578125" style="51" hidden="1" customWidth="1"/>
    <col min="188" max="193" width="13.85546875" style="51" hidden="1" customWidth="1"/>
    <col min="194" max="203" width="9.140625" style="74" hidden="1" customWidth="1"/>
    <col min="204" max="214" width="0" style="74" hidden="1" customWidth="1"/>
    <col min="215" max="215" width="34.140625" style="74" hidden="1" customWidth="1"/>
    <col min="216" max="268" width="0" style="74" hidden="1" customWidth="1"/>
  </cols>
  <sheetData>
    <row r="1" spans="1:268" ht="20.25" x14ac:dyDescent="0.3">
      <c r="A1" s="77" t="s">
        <v>1005</v>
      </c>
      <c r="C1" s="75"/>
      <c r="D1" s="51"/>
      <c r="E1" s="118"/>
      <c r="F1" s="119"/>
      <c r="G1" s="119"/>
      <c r="H1" s="120"/>
      <c r="I1" s="51"/>
      <c r="J1" s="51"/>
      <c r="K1" s="51"/>
      <c r="CL1" s="51"/>
      <c r="CM1" s="51"/>
      <c r="CN1" s="51"/>
      <c r="CO1" s="51"/>
      <c r="CP1" s="51"/>
      <c r="FX1" s="51"/>
      <c r="FY1" s="51"/>
      <c r="FZ1" s="51"/>
      <c r="GA1" s="51"/>
      <c r="GB1" s="51"/>
    </row>
    <row r="2" spans="1:268" x14ac:dyDescent="0.25">
      <c r="A2" s="73" t="s">
        <v>1450</v>
      </c>
      <c r="C2" s="75"/>
      <c r="D2" s="51"/>
      <c r="E2" s="51"/>
      <c r="F2" s="51"/>
      <c r="G2" s="51"/>
      <c r="H2" s="51"/>
      <c r="I2" s="51"/>
      <c r="J2" s="51"/>
      <c r="K2" s="51"/>
      <c r="CL2" s="51"/>
      <c r="CM2" s="51"/>
      <c r="CN2" s="51"/>
      <c r="CO2" s="51"/>
      <c r="CP2" s="51"/>
      <c r="FX2" s="51"/>
      <c r="FY2" s="51"/>
      <c r="FZ2" s="51"/>
      <c r="GA2" s="51"/>
      <c r="GB2" s="51"/>
    </row>
    <row r="3" spans="1:268" s="83" customFormat="1" ht="31.7" customHeight="1" x14ac:dyDescent="0.25">
      <c r="A3" s="117" t="s">
        <v>0</v>
      </c>
      <c r="B3" s="113" t="s">
        <v>1451</v>
      </c>
      <c r="C3" s="113" t="s">
        <v>1469</v>
      </c>
      <c r="D3" s="113" t="s">
        <v>1369</v>
      </c>
      <c r="E3" s="113"/>
      <c r="F3" s="113"/>
      <c r="G3" s="105" t="s">
        <v>1354</v>
      </c>
      <c r="H3" s="105"/>
      <c r="I3" s="10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105" t="s">
        <v>2</v>
      </c>
      <c r="CM3" s="105"/>
      <c r="CN3" s="105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105" t="s">
        <v>3</v>
      </c>
      <c r="FY3" s="105"/>
      <c r="FZ3" s="105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</row>
    <row r="4" spans="1:268" s="83" customFormat="1" ht="15.75" customHeight="1" x14ac:dyDescent="0.25">
      <c r="A4" s="117"/>
      <c r="B4" s="113"/>
      <c r="C4" s="113"/>
      <c r="D4" s="105" t="s">
        <v>1449</v>
      </c>
      <c r="E4" s="105" t="s">
        <v>1470</v>
      </c>
      <c r="F4" s="105" t="s">
        <v>1471</v>
      </c>
      <c r="G4" s="105" t="s">
        <v>1449</v>
      </c>
      <c r="H4" s="105" t="s">
        <v>1470</v>
      </c>
      <c r="I4" s="105" t="s">
        <v>1471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105" t="s">
        <v>1449</v>
      </c>
      <c r="CM4" s="105" t="s">
        <v>1470</v>
      </c>
      <c r="CN4" s="105" t="s">
        <v>1471</v>
      </c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105" t="s">
        <v>1449</v>
      </c>
      <c r="FY4" s="105" t="s">
        <v>1470</v>
      </c>
      <c r="FZ4" s="105" t="s">
        <v>1471</v>
      </c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</row>
    <row r="5" spans="1:268" s="83" customFormat="1" ht="15.75" customHeight="1" x14ac:dyDescent="0.25">
      <c r="A5" s="117"/>
      <c r="B5" s="113"/>
      <c r="C5" s="113"/>
      <c r="D5" s="105"/>
      <c r="E5" s="105"/>
      <c r="F5" s="105"/>
      <c r="G5" s="105"/>
      <c r="H5" s="105"/>
      <c r="I5" s="105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105"/>
      <c r="CM5" s="105"/>
      <c r="CN5" s="105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105"/>
      <c r="FY5" s="105"/>
      <c r="FZ5" s="10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</row>
    <row r="6" spans="1:268" s="83" customFormat="1" ht="47.25" customHeight="1" x14ac:dyDescent="0.25">
      <c r="A6" s="117"/>
      <c r="B6" s="113"/>
      <c r="C6" s="113"/>
      <c r="D6" s="105"/>
      <c r="E6" s="105"/>
      <c r="F6" s="105"/>
      <c r="G6" s="105"/>
      <c r="H6" s="105"/>
      <c r="I6" s="105"/>
      <c r="J6" s="80" t="s">
        <v>1377</v>
      </c>
      <c r="K6" s="80" t="s">
        <v>1</v>
      </c>
      <c r="L6" s="80"/>
      <c r="M6" s="80">
        <v>48.50504359783114</v>
      </c>
      <c r="N6" s="80"/>
      <c r="O6" s="80"/>
      <c r="P6" s="80"/>
      <c r="Q6" s="80"/>
      <c r="R6" s="80"/>
      <c r="S6" s="80"/>
      <c r="T6" s="80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105"/>
      <c r="CM6" s="105"/>
      <c r="CN6" s="105"/>
      <c r="CO6" s="81" t="s">
        <v>1449</v>
      </c>
      <c r="CP6" s="81" t="s">
        <v>1470</v>
      </c>
      <c r="CQ6" s="80" t="s">
        <v>1471</v>
      </c>
      <c r="CR6" s="81" t="s">
        <v>1449</v>
      </c>
      <c r="CS6" s="81" t="s">
        <v>1470</v>
      </c>
      <c r="CT6" s="80" t="s">
        <v>1471</v>
      </c>
      <c r="CU6" s="81" t="s">
        <v>1449</v>
      </c>
      <c r="CV6" s="81" t="s">
        <v>1470</v>
      </c>
      <c r="CW6" s="80" t="s">
        <v>1471</v>
      </c>
      <c r="CX6" s="81" t="s">
        <v>1449</v>
      </c>
      <c r="CY6" s="81" t="s">
        <v>1470</v>
      </c>
      <c r="CZ6" s="80" t="s">
        <v>1471</v>
      </c>
      <c r="DA6" s="81" t="s">
        <v>1449</v>
      </c>
      <c r="DB6" s="81" t="s">
        <v>1470</v>
      </c>
      <c r="DC6" s="80" t="s">
        <v>1471</v>
      </c>
      <c r="DD6" s="81" t="s">
        <v>1449</v>
      </c>
      <c r="DE6" s="81" t="s">
        <v>1470</v>
      </c>
      <c r="DF6" s="80" t="s">
        <v>1471</v>
      </c>
      <c r="DG6" s="81" t="s">
        <v>1449</v>
      </c>
      <c r="DH6" s="81" t="s">
        <v>1470</v>
      </c>
      <c r="DI6" s="80" t="s">
        <v>1471</v>
      </c>
      <c r="DJ6" s="81" t="s">
        <v>1449</v>
      </c>
      <c r="DK6" s="81" t="s">
        <v>1470</v>
      </c>
      <c r="DL6" s="80" t="s">
        <v>1471</v>
      </c>
      <c r="DM6" s="81" t="s">
        <v>1449</v>
      </c>
      <c r="DN6" s="81" t="s">
        <v>1470</v>
      </c>
      <c r="DO6" s="80" t="s">
        <v>1471</v>
      </c>
      <c r="DP6" s="81" t="s">
        <v>1449</v>
      </c>
      <c r="DQ6" s="81" t="s">
        <v>1470</v>
      </c>
      <c r="DR6" s="80" t="s">
        <v>1471</v>
      </c>
      <c r="DS6" s="81" t="s">
        <v>1449</v>
      </c>
      <c r="DT6" s="81" t="s">
        <v>1470</v>
      </c>
      <c r="DU6" s="80" t="s">
        <v>1471</v>
      </c>
      <c r="DV6" s="81" t="s">
        <v>1449</v>
      </c>
      <c r="DW6" s="81" t="s">
        <v>1470</v>
      </c>
      <c r="DX6" s="80" t="s">
        <v>1471</v>
      </c>
      <c r="DY6" s="81" t="s">
        <v>1449</v>
      </c>
      <c r="DZ6" s="81" t="s">
        <v>1470</v>
      </c>
      <c r="EA6" s="80" t="s">
        <v>1471</v>
      </c>
      <c r="EB6" s="81" t="s">
        <v>1449</v>
      </c>
      <c r="EC6" s="81" t="s">
        <v>1470</v>
      </c>
      <c r="ED6" s="80" t="s">
        <v>1471</v>
      </c>
      <c r="EE6" s="81" t="s">
        <v>1449</v>
      </c>
      <c r="EF6" s="81" t="s">
        <v>1470</v>
      </c>
      <c r="EG6" s="80" t="s">
        <v>1471</v>
      </c>
      <c r="EH6" s="81" t="s">
        <v>1449</v>
      </c>
      <c r="EI6" s="81" t="s">
        <v>1470</v>
      </c>
      <c r="EJ6" s="80" t="s">
        <v>1471</v>
      </c>
      <c r="EK6" s="81" t="s">
        <v>1449</v>
      </c>
      <c r="EL6" s="81" t="s">
        <v>1470</v>
      </c>
      <c r="EM6" s="80" t="s">
        <v>1471</v>
      </c>
      <c r="EN6" s="81" t="s">
        <v>1449</v>
      </c>
      <c r="EO6" s="81" t="s">
        <v>1470</v>
      </c>
      <c r="EP6" s="80" t="s">
        <v>1471</v>
      </c>
      <c r="EQ6" s="81" t="s">
        <v>1449</v>
      </c>
      <c r="ER6" s="81" t="s">
        <v>1470</v>
      </c>
      <c r="ES6" s="80" t="s">
        <v>1471</v>
      </c>
      <c r="ET6" s="81" t="s">
        <v>1449</v>
      </c>
      <c r="EU6" s="81" t="s">
        <v>1470</v>
      </c>
      <c r="EV6" s="80" t="s">
        <v>1471</v>
      </c>
      <c r="EW6" s="81" t="s">
        <v>1449</v>
      </c>
      <c r="EX6" s="81" t="s">
        <v>1470</v>
      </c>
      <c r="EY6" s="80" t="s">
        <v>1471</v>
      </c>
      <c r="EZ6" s="81" t="s">
        <v>1449</v>
      </c>
      <c r="FA6" s="81" t="s">
        <v>1470</v>
      </c>
      <c r="FB6" s="80" t="s">
        <v>1471</v>
      </c>
      <c r="FC6" s="81" t="s">
        <v>1449</v>
      </c>
      <c r="FD6" s="81" t="s">
        <v>1470</v>
      </c>
      <c r="FE6" s="80" t="s">
        <v>1471</v>
      </c>
      <c r="FF6" s="81" t="s">
        <v>1449</v>
      </c>
      <c r="FG6" s="81" t="s">
        <v>1470</v>
      </c>
      <c r="FH6" s="80" t="s">
        <v>1471</v>
      </c>
      <c r="FI6" s="81" t="s">
        <v>1449</v>
      </c>
      <c r="FJ6" s="81" t="s">
        <v>1470</v>
      </c>
      <c r="FK6" s="80" t="s">
        <v>1471</v>
      </c>
      <c r="FL6" s="81" t="s">
        <v>1449</v>
      </c>
      <c r="FM6" s="81" t="s">
        <v>1470</v>
      </c>
      <c r="FN6" s="80" t="s">
        <v>1471</v>
      </c>
      <c r="FO6" s="81" t="s">
        <v>1449</v>
      </c>
      <c r="FP6" s="81" t="s">
        <v>1470</v>
      </c>
      <c r="FQ6" s="80" t="s">
        <v>1471</v>
      </c>
      <c r="FR6" s="81" t="s">
        <v>1449</v>
      </c>
      <c r="FS6" s="81" t="s">
        <v>1470</v>
      </c>
      <c r="FT6" s="80" t="s">
        <v>1471</v>
      </c>
      <c r="FU6" s="81" t="s">
        <v>1449</v>
      </c>
      <c r="FV6" s="81" t="s">
        <v>1470</v>
      </c>
      <c r="FW6" s="80" t="s">
        <v>1471</v>
      </c>
      <c r="FX6" s="105"/>
      <c r="FY6" s="105"/>
      <c r="FZ6" s="105"/>
      <c r="GA6" s="87" t="s">
        <v>1377</v>
      </c>
      <c r="GB6" s="80" t="s">
        <v>1</v>
      </c>
      <c r="GC6" s="80"/>
      <c r="GD6" s="80">
        <v>48.50504359783114</v>
      </c>
      <c r="GE6" s="80"/>
      <c r="GF6" s="80"/>
      <c r="GG6" s="80"/>
      <c r="GH6" s="80"/>
      <c r="GI6" s="80"/>
      <c r="GJ6" s="80"/>
      <c r="GK6" s="80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</row>
    <row r="7" spans="1:268" s="83" customFormat="1" ht="25.5" hidden="1" customHeight="1" x14ac:dyDescent="0.25">
      <c r="A7" s="78"/>
      <c r="B7" s="79"/>
      <c r="C7" s="88" t="s">
        <v>1425</v>
      </c>
      <c r="D7" s="89" t="e">
        <f>#REF!-122174.106</f>
        <v>#REF!</v>
      </c>
      <c r="E7" s="89"/>
      <c r="F7" s="89" t="e">
        <f>#REF!-4748949.49316963</f>
        <v>#REF!</v>
      </c>
      <c r="G7" s="89" t="e">
        <f>#REF!-51325</f>
        <v>#REF!</v>
      </c>
      <c r="H7" s="89"/>
      <c r="I7" s="89"/>
      <c r="J7" s="89">
        <v>7214.7</v>
      </c>
      <c r="K7" s="89">
        <v>216441</v>
      </c>
      <c r="L7" s="90" t="e">
        <f>158584/#REF!</f>
        <v>#REF!</v>
      </c>
      <c r="M7" s="80" t="e">
        <f>$AP$3*#REF!</f>
        <v>#REF!</v>
      </c>
      <c r="N7" s="80"/>
      <c r="O7" s="80"/>
      <c r="P7" s="80"/>
      <c r="Q7" s="80"/>
      <c r="R7" s="80"/>
      <c r="S7" s="80"/>
      <c r="T7" s="80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>
        <v>153459.12629209072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89" t="e">
        <f>#REF!-51325</f>
        <v>#REF!</v>
      </c>
      <c r="CM7" s="89"/>
      <c r="CN7" s="89"/>
      <c r="CO7" s="89">
        <v>7214.7</v>
      </c>
      <c r="CP7" s="89">
        <v>216441</v>
      </c>
      <c r="CQ7" s="90" t="e">
        <f>158584/#REF!</f>
        <v>#REF!</v>
      </c>
      <c r="CR7" s="80" t="e">
        <f>$AP$3*#REF!</f>
        <v>#REF!</v>
      </c>
      <c r="CS7" s="80"/>
      <c r="CT7" s="80"/>
      <c r="CU7" s="80"/>
      <c r="CV7" s="80"/>
      <c r="CW7" s="80"/>
      <c r="CX7" s="80"/>
      <c r="CY7" s="80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>
        <v>153459.12629209072</v>
      </c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80" t="e">
        <f t="shared" ref="FW7:FW38" si="0">SUM(CK7:CP7)</f>
        <v>#REF!</v>
      </c>
      <c r="FX7" s="89" t="e">
        <f>#REF!-51325</f>
        <v>#REF!</v>
      </c>
      <c r="FY7" s="89"/>
      <c r="FZ7" s="89"/>
      <c r="GA7" s="89">
        <v>7214.7</v>
      </c>
      <c r="GB7" s="89">
        <v>216441</v>
      </c>
      <c r="GC7" s="90" t="e">
        <f>158584/#REF!</f>
        <v>#REF!</v>
      </c>
      <c r="GD7" s="80" t="e">
        <f>$AP$3*#REF!</f>
        <v>#REF!</v>
      </c>
      <c r="GE7" s="80"/>
      <c r="GF7" s="80"/>
      <c r="GG7" s="80"/>
      <c r="GH7" s="80"/>
      <c r="GI7" s="80"/>
      <c r="GJ7" s="80"/>
      <c r="GK7" s="80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>
        <v>153459.12629209072</v>
      </c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</row>
    <row r="8" spans="1:268" s="83" customFormat="1" ht="20.25" hidden="1" customHeight="1" x14ac:dyDescent="0.25">
      <c r="A8" s="78"/>
      <c r="B8" s="79"/>
      <c r="C8" s="88" t="s">
        <v>1448</v>
      </c>
      <c r="D8" s="112" t="e">
        <f>#REF!/#REF!</f>
        <v>#REF!</v>
      </c>
      <c r="E8" s="112"/>
      <c r="F8" s="112"/>
      <c r="G8" s="112" t="e">
        <f>#REF!/#REF!</f>
        <v>#REF!</v>
      </c>
      <c r="H8" s="112"/>
      <c r="I8" s="112"/>
      <c r="J8" s="92"/>
      <c r="K8" s="92"/>
      <c r="L8" s="80"/>
      <c r="M8" s="80" t="e">
        <f>$AP$3*#REF!</f>
        <v>#REF!</v>
      </c>
      <c r="N8" s="80"/>
      <c r="O8" s="80"/>
      <c r="P8" s="80"/>
      <c r="Q8" s="80"/>
      <c r="R8" s="80"/>
      <c r="S8" s="80"/>
      <c r="T8" s="80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>
        <v>0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112" t="e">
        <f>#REF!/#REF!</f>
        <v>#REF!</v>
      </c>
      <c r="CM8" s="112"/>
      <c r="CN8" s="112"/>
      <c r="CO8" s="92"/>
      <c r="CP8" s="92"/>
      <c r="CQ8" s="80"/>
      <c r="CR8" s="80" t="e">
        <f>$AP$3*#REF!</f>
        <v>#REF!</v>
      </c>
      <c r="CS8" s="80"/>
      <c r="CT8" s="80"/>
      <c r="CU8" s="80"/>
      <c r="CV8" s="80"/>
      <c r="CW8" s="80"/>
      <c r="CX8" s="80"/>
      <c r="CY8" s="80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>
        <v>0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80" t="e">
        <f t="shared" si="0"/>
        <v>#REF!</v>
      </c>
      <c r="FX8" s="112" t="e">
        <f>#REF!/#REF!</f>
        <v>#REF!</v>
      </c>
      <c r="FY8" s="112"/>
      <c r="FZ8" s="112"/>
      <c r="GA8" s="92"/>
      <c r="GB8" s="92"/>
      <c r="GC8" s="80"/>
      <c r="GD8" s="80" t="e">
        <f>$AP$3*#REF!</f>
        <v>#REF!</v>
      </c>
      <c r="GE8" s="80"/>
      <c r="GF8" s="80"/>
      <c r="GG8" s="80"/>
      <c r="GH8" s="80"/>
      <c r="GI8" s="80"/>
      <c r="GJ8" s="80"/>
      <c r="GK8" s="80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>
        <v>0</v>
      </c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</row>
    <row r="9" spans="1:268" s="83" customFormat="1" ht="24" x14ac:dyDescent="0.25">
      <c r="A9" s="78" t="s">
        <v>1472</v>
      </c>
      <c r="B9" s="80"/>
      <c r="C9" s="79"/>
      <c r="D9" s="80">
        <v>600</v>
      </c>
      <c r="E9" s="93" t="s">
        <v>1484</v>
      </c>
      <c r="F9" s="80" t="s">
        <v>1482</v>
      </c>
      <c r="G9" s="80">
        <v>650</v>
      </c>
      <c r="H9" s="93" t="s">
        <v>1486</v>
      </c>
      <c r="I9" s="80" t="s">
        <v>1483</v>
      </c>
      <c r="J9" s="80"/>
      <c r="K9" s="80"/>
      <c r="L9" s="80"/>
      <c r="M9" s="80" t="e">
        <f t="shared" ref="M9:M40" si="1">$AP$3*F11</f>
        <v>#VALUE!</v>
      </c>
      <c r="N9" s="80"/>
      <c r="O9" s="80"/>
      <c r="P9" s="80"/>
      <c r="Q9" s="80"/>
      <c r="R9" s="80"/>
      <c r="S9" s="80"/>
      <c r="T9" s="80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>
        <v>0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93"/>
      <c r="CM9" s="93"/>
      <c r="CN9" s="80"/>
      <c r="CO9" s="80"/>
      <c r="CP9" s="80"/>
      <c r="CQ9" s="80"/>
      <c r="CR9" s="80" t="e">
        <f>$AP$3*#REF!</f>
        <v>#REF!</v>
      </c>
      <c r="CS9" s="80"/>
      <c r="CT9" s="80"/>
      <c r="CU9" s="80"/>
      <c r="CV9" s="80"/>
      <c r="CW9" s="80"/>
      <c r="CX9" s="80"/>
      <c r="CY9" s="80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>
        <v>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80">
        <f t="shared" si="0"/>
        <v>0</v>
      </c>
      <c r="FX9" s="94"/>
      <c r="FY9" s="94"/>
      <c r="FZ9" s="80"/>
      <c r="GA9" s="80"/>
      <c r="GB9" s="80"/>
      <c r="GC9" s="80"/>
      <c r="GD9" s="80">
        <f t="shared" ref="GD9:GD40" si="2">$AP$3*FU11</f>
        <v>0</v>
      </c>
      <c r="GE9" s="80"/>
      <c r="GF9" s="80"/>
      <c r="GG9" s="80"/>
      <c r="GH9" s="80"/>
      <c r="GI9" s="80"/>
      <c r="GJ9" s="80"/>
      <c r="GK9" s="80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>
        <v>0</v>
      </c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</row>
    <row r="10" spans="1:268" s="83" customFormat="1" ht="24" x14ac:dyDescent="0.25">
      <c r="A10" s="78" t="s">
        <v>1008</v>
      </c>
      <c r="B10" s="80"/>
      <c r="C10" s="79"/>
      <c r="D10" s="80"/>
      <c r="E10" s="93"/>
      <c r="F10" s="80"/>
      <c r="G10" s="80">
        <v>400</v>
      </c>
      <c r="H10" s="93" t="s">
        <v>1486</v>
      </c>
      <c r="I10" s="80" t="s">
        <v>1483</v>
      </c>
      <c r="J10" s="80"/>
      <c r="K10" s="80"/>
      <c r="L10" s="80"/>
      <c r="M10" s="80">
        <f t="shared" si="1"/>
        <v>0</v>
      </c>
      <c r="N10" s="80"/>
      <c r="O10" s="80"/>
      <c r="P10" s="80"/>
      <c r="Q10" s="80"/>
      <c r="R10" s="80"/>
      <c r="S10" s="80"/>
      <c r="T10" s="80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>
        <v>0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93"/>
      <c r="CM10" s="93"/>
      <c r="CN10" s="80"/>
      <c r="CO10" s="80"/>
      <c r="CP10" s="80"/>
      <c r="CQ10" s="80"/>
      <c r="CR10" s="80" t="e">
        <f>$AP$3*#REF!</f>
        <v>#REF!</v>
      </c>
      <c r="CS10" s="80"/>
      <c r="CT10" s="80"/>
      <c r="CU10" s="80"/>
      <c r="CV10" s="80"/>
      <c r="CW10" s="80"/>
      <c r="CX10" s="80"/>
      <c r="CY10" s="80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>
        <v>0</v>
      </c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80">
        <f t="shared" si="0"/>
        <v>0</v>
      </c>
      <c r="FX10" s="93">
        <v>30</v>
      </c>
      <c r="FY10" s="93" t="s">
        <v>1475</v>
      </c>
      <c r="FZ10" s="86" t="s">
        <v>1476</v>
      </c>
      <c r="GA10" s="80"/>
      <c r="GB10" s="80"/>
      <c r="GC10" s="80"/>
      <c r="GD10" s="80">
        <f t="shared" si="2"/>
        <v>0</v>
      </c>
      <c r="GE10" s="80"/>
      <c r="GF10" s="80"/>
      <c r="GG10" s="80"/>
      <c r="GH10" s="80"/>
      <c r="GI10" s="80"/>
      <c r="GJ10" s="80"/>
      <c r="GK10" s="80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>
        <v>0</v>
      </c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</row>
    <row r="11" spans="1:268" s="83" customFormat="1" ht="24" x14ac:dyDescent="0.25">
      <c r="A11" s="78" t="s">
        <v>1473</v>
      </c>
      <c r="B11" s="80"/>
      <c r="C11" s="79"/>
      <c r="D11" s="80">
        <v>660</v>
      </c>
      <c r="E11" s="93" t="s">
        <v>1484</v>
      </c>
      <c r="F11" s="80" t="s">
        <v>1482</v>
      </c>
      <c r="G11" s="80">
        <v>720</v>
      </c>
      <c r="H11" s="93" t="s">
        <v>1486</v>
      </c>
      <c r="I11" s="80" t="s">
        <v>1483</v>
      </c>
      <c r="J11" s="80"/>
      <c r="K11" s="80"/>
      <c r="L11" s="80"/>
      <c r="M11" s="80" t="e">
        <f t="shared" si="1"/>
        <v>#VALUE!</v>
      </c>
      <c r="N11" s="80"/>
      <c r="O11" s="80"/>
      <c r="P11" s="80"/>
      <c r="Q11" s="80"/>
      <c r="R11" s="80"/>
      <c r="S11" s="80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>
        <v>0</v>
      </c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93"/>
      <c r="CM11" s="93"/>
      <c r="CN11" s="80"/>
      <c r="CO11" s="80"/>
      <c r="CP11" s="80"/>
      <c r="CQ11" s="80"/>
      <c r="CR11" s="80" t="e">
        <f>$AP$3*#REF!</f>
        <v>#REF!</v>
      </c>
      <c r="CS11" s="80"/>
      <c r="CT11" s="80"/>
      <c r="CU11" s="80"/>
      <c r="CV11" s="80"/>
      <c r="CW11" s="80"/>
      <c r="CX11" s="80"/>
      <c r="CY11" s="80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>
        <v>0</v>
      </c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80">
        <f t="shared" si="0"/>
        <v>0</v>
      </c>
      <c r="GA11" s="80"/>
      <c r="GB11" s="80"/>
      <c r="GC11" s="80"/>
      <c r="GD11" s="80">
        <f t="shared" si="2"/>
        <v>0</v>
      </c>
      <c r="GE11" s="80"/>
      <c r="GF11" s="80"/>
      <c r="GG11" s="80"/>
      <c r="GH11" s="80"/>
      <c r="GI11" s="80"/>
      <c r="GJ11" s="80"/>
      <c r="GK11" s="80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>
        <v>0</v>
      </c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</row>
    <row r="12" spans="1:268" s="83" customFormat="1" ht="24" x14ac:dyDescent="0.25">
      <c r="A12" s="78" t="s">
        <v>1010</v>
      </c>
      <c r="B12" s="80"/>
      <c r="C12" s="79"/>
      <c r="D12" s="80"/>
      <c r="E12" s="93"/>
      <c r="F12" s="80"/>
      <c r="G12" s="80">
        <v>500</v>
      </c>
      <c r="H12" s="93" t="s">
        <v>1486</v>
      </c>
      <c r="I12" s="80" t="s">
        <v>1483</v>
      </c>
      <c r="J12" s="80"/>
      <c r="K12" s="80"/>
      <c r="L12" s="80"/>
      <c r="M12" s="80">
        <f t="shared" si="1"/>
        <v>0</v>
      </c>
      <c r="N12" s="80"/>
      <c r="O12" s="80"/>
      <c r="P12" s="80"/>
      <c r="Q12" s="80"/>
      <c r="R12" s="80"/>
      <c r="S12" s="80"/>
      <c r="T12" s="80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>
        <v>0</v>
      </c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93"/>
      <c r="CM12" s="93"/>
      <c r="CN12" s="80"/>
      <c r="CO12" s="80"/>
      <c r="CP12" s="80"/>
      <c r="CQ12" s="80"/>
      <c r="CR12" s="80" t="e">
        <f>$AP$3*#REF!</f>
        <v>#REF!</v>
      </c>
      <c r="CS12" s="80"/>
      <c r="CT12" s="80"/>
      <c r="CU12" s="80"/>
      <c r="CV12" s="80"/>
      <c r="CW12" s="80"/>
      <c r="CX12" s="80"/>
      <c r="CY12" s="80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>
        <v>0</v>
      </c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80">
        <f t="shared" si="0"/>
        <v>0</v>
      </c>
      <c r="FX12" s="93">
        <v>20</v>
      </c>
      <c r="FY12" s="93" t="s">
        <v>1475</v>
      </c>
      <c r="FZ12" s="86" t="s">
        <v>1476</v>
      </c>
      <c r="GA12" s="80"/>
      <c r="GB12" s="80"/>
      <c r="GC12" s="80"/>
      <c r="GD12" s="80">
        <f t="shared" si="2"/>
        <v>0</v>
      </c>
      <c r="GE12" s="80"/>
      <c r="GF12" s="80"/>
      <c r="GG12" s="80"/>
      <c r="GH12" s="80"/>
      <c r="GI12" s="80"/>
      <c r="GJ12" s="80"/>
      <c r="GK12" s="80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>
        <v>0</v>
      </c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</row>
    <row r="13" spans="1:268" s="83" customFormat="1" ht="24" x14ac:dyDescent="0.25">
      <c r="A13" s="78" t="s">
        <v>1011</v>
      </c>
      <c r="B13" s="80"/>
      <c r="C13" s="79"/>
      <c r="D13" s="80">
        <v>2085</v>
      </c>
      <c r="E13" s="93" t="s">
        <v>1484</v>
      </c>
      <c r="F13" s="80" t="s">
        <v>1482</v>
      </c>
      <c r="G13" s="80">
        <v>525</v>
      </c>
      <c r="H13" s="93" t="s">
        <v>1486</v>
      </c>
      <c r="I13" s="80" t="s">
        <v>1483</v>
      </c>
      <c r="J13" s="80"/>
      <c r="K13" s="80"/>
      <c r="L13" s="80"/>
      <c r="M13" s="80" t="e">
        <f t="shared" si="1"/>
        <v>#VALUE!</v>
      </c>
      <c r="N13" s="80"/>
      <c r="O13" s="80"/>
      <c r="P13" s="80"/>
      <c r="Q13" s="80"/>
      <c r="R13" s="80"/>
      <c r="S13" s="80"/>
      <c r="T13" s="80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>
        <v>0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93"/>
      <c r="CM13" s="93"/>
      <c r="CN13" s="80"/>
      <c r="CO13" s="80"/>
      <c r="CP13" s="80"/>
      <c r="CQ13" s="80"/>
      <c r="CR13" s="80" t="e">
        <f>$AP$3*#REF!</f>
        <v>#REF!</v>
      </c>
      <c r="CS13" s="80"/>
      <c r="CT13" s="80"/>
      <c r="CU13" s="80"/>
      <c r="CV13" s="80"/>
      <c r="CW13" s="80"/>
      <c r="CX13" s="80"/>
      <c r="CY13" s="80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>
        <v>0</v>
      </c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80">
        <f t="shared" si="0"/>
        <v>0</v>
      </c>
      <c r="FX13" s="93">
        <v>83</v>
      </c>
      <c r="FY13" s="93" t="s">
        <v>1477</v>
      </c>
      <c r="FZ13" s="86" t="s">
        <v>1476</v>
      </c>
      <c r="GA13" s="80"/>
      <c r="GB13" s="80"/>
      <c r="GC13" s="80"/>
      <c r="GD13" s="80">
        <f t="shared" si="2"/>
        <v>0</v>
      </c>
      <c r="GE13" s="80"/>
      <c r="GF13" s="80"/>
      <c r="GG13" s="80"/>
      <c r="GH13" s="80"/>
      <c r="GI13" s="80"/>
      <c r="GJ13" s="80"/>
      <c r="GK13" s="80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>
        <v>0</v>
      </c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</row>
    <row r="14" spans="1:268" s="83" customFormat="1" ht="24" x14ac:dyDescent="0.25">
      <c r="A14" s="78" t="s">
        <v>1012</v>
      </c>
      <c r="B14" s="80"/>
      <c r="C14" s="79"/>
      <c r="D14" s="80"/>
      <c r="E14" s="93"/>
      <c r="F14" s="80"/>
      <c r="G14" s="80"/>
      <c r="H14" s="93"/>
      <c r="I14" s="80"/>
      <c r="J14" s="80"/>
      <c r="K14" s="80"/>
      <c r="L14" s="80"/>
      <c r="M14" s="80" t="e">
        <f t="shared" si="1"/>
        <v>#VALUE!</v>
      </c>
      <c r="N14" s="80"/>
      <c r="O14" s="80"/>
      <c r="P14" s="80"/>
      <c r="Q14" s="80"/>
      <c r="R14" s="80"/>
      <c r="S14" s="80"/>
      <c r="T14" s="80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>
        <v>0</v>
      </c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93"/>
      <c r="CM14" s="93"/>
      <c r="CN14" s="80"/>
      <c r="CO14" s="80"/>
      <c r="CP14" s="80"/>
      <c r="CQ14" s="80"/>
      <c r="CR14" s="80" t="e">
        <f>$AP$3*#REF!</f>
        <v>#REF!</v>
      </c>
      <c r="CS14" s="80"/>
      <c r="CT14" s="80"/>
      <c r="CU14" s="80"/>
      <c r="CV14" s="80"/>
      <c r="CW14" s="80"/>
      <c r="CX14" s="80"/>
      <c r="CY14" s="80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>
        <v>0</v>
      </c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80">
        <f t="shared" si="0"/>
        <v>0</v>
      </c>
      <c r="FX14" s="93">
        <v>55</v>
      </c>
      <c r="FY14" s="93" t="s">
        <v>1475</v>
      </c>
      <c r="FZ14" s="86" t="s">
        <v>1476</v>
      </c>
      <c r="GA14" s="80"/>
      <c r="GB14" s="80"/>
      <c r="GC14" s="80"/>
      <c r="GD14" s="80">
        <f t="shared" si="2"/>
        <v>0</v>
      </c>
      <c r="GE14" s="80"/>
      <c r="GF14" s="80"/>
      <c r="GG14" s="80"/>
      <c r="GH14" s="80"/>
      <c r="GI14" s="80"/>
      <c r="GJ14" s="80"/>
      <c r="GK14" s="80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>
        <v>0</v>
      </c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</row>
    <row r="15" spans="1:268" s="83" customFormat="1" ht="24" x14ac:dyDescent="0.25">
      <c r="A15" s="95" t="s">
        <v>1013</v>
      </c>
      <c r="B15" s="80"/>
      <c r="C15" s="79"/>
      <c r="D15" s="80">
        <v>2400</v>
      </c>
      <c r="E15" s="93" t="s">
        <v>1484</v>
      </c>
      <c r="F15" s="80" t="s">
        <v>1482</v>
      </c>
      <c r="G15" s="80">
        <v>550</v>
      </c>
      <c r="H15" s="93" t="s">
        <v>1486</v>
      </c>
      <c r="I15" s="80" t="s">
        <v>1483</v>
      </c>
      <c r="J15" s="80"/>
      <c r="K15" s="80"/>
      <c r="L15" s="80"/>
      <c r="M15" s="80" t="e">
        <f t="shared" si="1"/>
        <v>#VALUE!</v>
      </c>
      <c r="N15" s="80"/>
      <c r="O15" s="80"/>
      <c r="P15" s="80"/>
      <c r="Q15" s="80"/>
      <c r="R15" s="80"/>
      <c r="S15" s="80"/>
      <c r="T15" s="80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>
        <v>0</v>
      </c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93"/>
      <c r="CM15" s="93"/>
      <c r="CN15" s="80"/>
      <c r="CO15" s="80"/>
      <c r="CP15" s="80"/>
      <c r="CQ15" s="80"/>
      <c r="CR15" s="80" t="e">
        <f>$AP$3*#REF!</f>
        <v>#REF!</v>
      </c>
      <c r="CS15" s="80"/>
      <c r="CT15" s="80"/>
      <c r="CU15" s="80"/>
      <c r="CV15" s="80"/>
      <c r="CW15" s="80"/>
      <c r="CX15" s="80"/>
      <c r="CY15" s="80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>
        <v>0</v>
      </c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80">
        <f t="shared" si="0"/>
        <v>0</v>
      </c>
      <c r="FX15" s="93">
        <v>80</v>
      </c>
      <c r="FY15" s="93" t="s">
        <v>1477</v>
      </c>
      <c r="FZ15" s="86" t="s">
        <v>1476</v>
      </c>
      <c r="GA15" s="80"/>
      <c r="GB15" s="80"/>
      <c r="GC15" s="80"/>
      <c r="GD15" s="80">
        <f t="shared" si="2"/>
        <v>0</v>
      </c>
      <c r="GE15" s="80"/>
      <c r="GF15" s="80"/>
      <c r="GG15" s="80"/>
      <c r="GH15" s="80"/>
      <c r="GI15" s="80"/>
      <c r="GJ15" s="80"/>
      <c r="GK15" s="80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>
        <v>0</v>
      </c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</row>
    <row r="16" spans="1:268" s="83" customFormat="1" ht="24" x14ac:dyDescent="0.25">
      <c r="A16" s="78" t="s">
        <v>1017</v>
      </c>
      <c r="B16" s="80"/>
      <c r="C16" s="79"/>
      <c r="D16" s="80">
        <v>571</v>
      </c>
      <c r="E16" s="93" t="s">
        <v>1484</v>
      </c>
      <c r="F16" s="80" t="s">
        <v>1482</v>
      </c>
      <c r="G16" s="80">
        <v>670</v>
      </c>
      <c r="H16" s="93" t="s">
        <v>1486</v>
      </c>
      <c r="I16" s="80" t="s">
        <v>1483</v>
      </c>
      <c r="J16" s="79"/>
      <c r="K16" s="79"/>
      <c r="L16" s="79"/>
      <c r="M16" s="80" t="e">
        <f t="shared" si="1"/>
        <v>#VALUE!</v>
      </c>
      <c r="N16" s="80"/>
      <c r="O16" s="80"/>
      <c r="P16" s="80"/>
      <c r="Q16" s="80"/>
      <c r="R16" s="80"/>
      <c r="S16" s="80"/>
      <c r="T16" s="80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>
        <v>0</v>
      </c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93"/>
      <c r="CM16" s="93"/>
      <c r="CN16" s="79"/>
      <c r="CO16" s="79"/>
      <c r="CP16" s="79"/>
      <c r="CQ16" s="79"/>
      <c r="CR16" s="80" t="e">
        <f>$AP$3*#REF!</f>
        <v>#REF!</v>
      </c>
      <c r="CS16" s="80"/>
      <c r="CT16" s="80"/>
      <c r="CU16" s="80"/>
      <c r="CV16" s="80"/>
      <c r="CW16" s="80"/>
      <c r="CX16" s="80"/>
      <c r="CY16" s="80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>
        <v>0</v>
      </c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80">
        <f t="shared" si="0"/>
        <v>0</v>
      </c>
      <c r="FX16" s="93">
        <v>20</v>
      </c>
      <c r="FY16" s="93" t="s">
        <v>1475</v>
      </c>
      <c r="FZ16" s="86" t="s">
        <v>1476</v>
      </c>
      <c r="GA16" s="86"/>
      <c r="GB16" s="86"/>
      <c r="GC16" s="86"/>
      <c r="GD16" s="80">
        <f t="shared" si="2"/>
        <v>0</v>
      </c>
      <c r="GE16" s="80"/>
      <c r="GF16" s="80"/>
      <c r="GG16" s="80"/>
      <c r="GH16" s="80"/>
      <c r="GI16" s="80"/>
      <c r="GJ16" s="80"/>
      <c r="GK16" s="80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>
        <v>0</v>
      </c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</row>
    <row r="17" spans="1:268" s="83" customFormat="1" ht="24" x14ac:dyDescent="0.25">
      <c r="A17" s="78" t="s">
        <v>1018</v>
      </c>
      <c r="B17" s="80"/>
      <c r="C17" s="79"/>
      <c r="D17" s="80">
        <v>325</v>
      </c>
      <c r="E17" s="93" t="s">
        <v>1484</v>
      </c>
      <c r="F17" s="80" t="s">
        <v>1482</v>
      </c>
      <c r="G17" s="80">
        <v>650</v>
      </c>
      <c r="H17" s="93" t="s">
        <v>1486</v>
      </c>
      <c r="I17" s="80" t="s">
        <v>1483</v>
      </c>
      <c r="J17" s="79"/>
      <c r="K17" s="79"/>
      <c r="L17" s="79"/>
      <c r="M17" s="80" t="e">
        <f t="shared" si="1"/>
        <v>#VALUE!</v>
      </c>
      <c r="N17" s="80"/>
      <c r="O17" s="80"/>
      <c r="P17" s="80"/>
      <c r="Q17" s="80"/>
      <c r="R17" s="80"/>
      <c r="S17" s="80"/>
      <c r="T17" s="80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>
        <v>0</v>
      </c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93"/>
      <c r="CM17" s="93"/>
      <c r="CN17" s="79"/>
      <c r="CO17" s="79"/>
      <c r="CP17" s="79"/>
      <c r="CQ17" s="79"/>
      <c r="CR17" s="80" t="e">
        <f>$AP$3*#REF!</f>
        <v>#REF!</v>
      </c>
      <c r="CS17" s="80"/>
      <c r="CT17" s="80"/>
      <c r="CU17" s="80"/>
      <c r="CV17" s="80"/>
      <c r="CW17" s="80"/>
      <c r="CX17" s="80"/>
      <c r="CY17" s="80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>
        <v>0</v>
      </c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80">
        <f t="shared" si="0"/>
        <v>0</v>
      </c>
      <c r="GA17" s="86"/>
      <c r="GB17" s="86"/>
      <c r="GC17" s="86"/>
      <c r="GD17" s="80">
        <f t="shared" si="2"/>
        <v>0</v>
      </c>
      <c r="GE17" s="80"/>
      <c r="GF17" s="80"/>
      <c r="GG17" s="80"/>
      <c r="GH17" s="80"/>
      <c r="GI17" s="80"/>
      <c r="GJ17" s="80"/>
      <c r="GK17" s="80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>
        <v>0</v>
      </c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86"/>
      <c r="IY17" s="86"/>
      <c r="IZ17" s="86"/>
      <c r="JA17" s="86"/>
      <c r="JB17" s="86"/>
      <c r="JC17" s="86"/>
      <c r="JD17" s="86"/>
      <c r="JE17" s="86"/>
      <c r="JF17" s="86"/>
      <c r="JG17" s="86"/>
      <c r="JH17" s="86"/>
    </row>
    <row r="18" spans="1:268" s="83" customFormat="1" ht="24" x14ac:dyDescent="0.25">
      <c r="A18" s="78" t="s">
        <v>1019</v>
      </c>
      <c r="B18" s="80"/>
      <c r="C18" s="79"/>
      <c r="D18" s="80">
        <v>325</v>
      </c>
      <c r="E18" s="93" t="s">
        <v>1484</v>
      </c>
      <c r="F18" s="80" t="s">
        <v>1482</v>
      </c>
      <c r="G18" s="80">
        <v>150</v>
      </c>
      <c r="H18" s="93" t="s">
        <v>1486</v>
      </c>
      <c r="I18" s="80" t="s">
        <v>1483</v>
      </c>
      <c r="J18" s="79"/>
      <c r="K18" s="79"/>
      <c r="L18" s="79"/>
      <c r="M18" s="80" t="e">
        <f t="shared" si="1"/>
        <v>#VALUE!</v>
      </c>
      <c r="N18" s="80"/>
      <c r="O18" s="80"/>
      <c r="P18" s="80"/>
      <c r="Q18" s="80"/>
      <c r="R18" s="80"/>
      <c r="S18" s="80"/>
      <c r="T18" s="80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>
        <v>0</v>
      </c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93"/>
      <c r="CM18" s="93"/>
      <c r="CN18" s="79"/>
      <c r="CO18" s="79"/>
      <c r="CP18" s="79"/>
      <c r="CQ18" s="79"/>
      <c r="CR18" s="80" t="e">
        <f>$AP$3*#REF!</f>
        <v>#REF!</v>
      </c>
      <c r="CS18" s="80"/>
      <c r="CT18" s="80"/>
      <c r="CU18" s="80"/>
      <c r="CV18" s="80"/>
      <c r="CW18" s="80"/>
      <c r="CX18" s="80"/>
      <c r="CY18" s="80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>
        <v>0</v>
      </c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80">
        <f t="shared" si="0"/>
        <v>0</v>
      </c>
      <c r="FX18" s="93"/>
      <c r="FY18" s="93"/>
      <c r="FZ18" s="86"/>
      <c r="GA18" s="86"/>
      <c r="GB18" s="86"/>
      <c r="GC18" s="86"/>
      <c r="GD18" s="80">
        <f t="shared" si="2"/>
        <v>0</v>
      </c>
      <c r="GE18" s="80"/>
      <c r="GF18" s="80"/>
      <c r="GG18" s="80"/>
      <c r="GH18" s="80"/>
      <c r="GI18" s="80"/>
      <c r="GJ18" s="80"/>
      <c r="GK18" s="80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>
        <v>0</v>
      </c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86"/>
      <c r="IY18" s="86"/>
      <c r="IZ18" s="86"/>
      <c r="JA18" s="86"/>
      <c r="JB18" s="86"/>
      <c r="JC18" s="86"/>
      <c r="JD18" s="86"/>
      <c r="JE18" s="86"/>
      <c r="JF18" s="86"/>
      <c r="JG18" s="86"/>
      <c r="JH18" s="86"/>
    </row>
    <row r="19" spans="1:268" s="83" customFormat="1" ht="24" x14ac:dyDescent="0.25">
      <c r="A19" s="78" t="s">
        <v>1020</v>
      </c>
      <c r="B19" s="80"/>
      <c r="C19" s="79"/>
      <c r="D19" s="80">
        <v>225</v>
      </c>
      <c r="E19" s="93" t="s">
        <v>1484</v>
      </c>
      <c r="F19" s="80" t="s">
        <v>1482</v>
      </c>
      <c r="G19" s="80">
        <v>600</v>
      </c>
      <c r="H19" s="93" t="s">
        <v>1486</v>
      </c>
      <c r="I19" s="80" t="s">
        <v>1483</v>
      </c>
      <c r="J19" s="79"/>
      <c r="K19" s="79"/>
      <c r="L19" s="79"/>
      <c r="M19" s="80" t="e">
        <f t="shared" si="1"/>
        <v>#VALUE!</v>
      </c>
      <c r="N19" s="80"/>
      <c r="O19" s="80"/>
      <c r="P19" s="80"/>
      <c r="Q19" s="80"/>
      <c r="R19" s="80"/>
      <c r="S19" s="80"/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>
        <v>0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93"/>
      <c r="CM19" s="93"/>
      <c r="CN19" s="79"/>
      <c r="CO19" s="79"/>
      <c r="CP19" s="79"/>
      <c r="CQ19" s="79"/>
      <c r="CR19" s="80" t="e">
        <f>$AP$3*#REF!</f>
        <v>#REF!</v>
      </c>
      <c r="CS19" s="80"/>
      <c r="CT19" s="80"/>
      <c r="CU19" s="80"/>
      <c r="CV19" s="80"/>
      <c r="CW19" s="80"/>
      <c r="CX19" s="80"/>
      <c r="CY19" s="80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>
        <v>0</v>
      </c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80">
        <f t="shared" si="0"/>
        <v>0</v>
      </c>
      <c r="FX19" s="93">
        <v>35</v>
      </c>
      <c r="FY19" s="93" t="s">
        <v>1477</v>
      </c>
      <c r="FZ19" s="86" t="s">
        <v>1476</v>
      </c>
      <c r="GA19" s="86"/>
      <c r="GB19" s="86"/>
      <c r="GC19" s="86"/>
      <c r="GD19" s="80">
        <f t="shared" si="2"/>
        <v>0</v>
      </c>
      <c r="GE19" s="80"/>
      <c r="GF19" s="80"/>
      <c r="GG19" s="80"/>
      <c r="GH19" s="80"/>
      <c r="GI19" s="80"/>
      <c r="GJ19" s="80"/>
      <c r="GK19" s="80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>
        <v>0</v>
      </c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</row>
    <row r="20" spans="1:268" s="83" customFormat="1" ht="24" x14ac:dyDescent="0.25">
      <c r="A20" s="78" t="s">
        <v>1021</v>
      </c>
      <c r="B20" s="80"/>
      <c r="C20" s="79"/>
      <c r="D20" s="80">
        <v>405</v>
      </c>
      <c r="E20" s="93" t="s">
        <v>1484</v>
      </c>
      <c r="F20" s="80" t="s">
        <v>1482</v>
      </c>
      <c r="G20" s="80">
        <v>150</v>
      </c>
      <c r="H20" s="93" t="s">
        <v>1486</v>
      </c>
      <c r="I20" s="80" t="s">
        <v>1483</v>
      </c>
      <c r="J20" s="79"/>
      <c r="K20" s="79"/>
      <c r="L20" s="79"/>
      <c r="M20" s="80">
        <f t="shared" si="1"/>
        <v>0</v>
      </c>
      <c r="N20" s="80"/>
      <c r="O20" s="80"/>
      <c r="P20" s="80"/>
      <c r="Q20" s="80"/>
      <c r="R20" s="80"/>
      <c r="S20" s="80"/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>
        <v>0</v>
      </c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93"/>
      <c r="CM20" s="93"/>
      <c r="CN20" s="79"/>
      <c r="CO20" s="79"/>
      <c r="CP20" s="79"/>
      <c r="CQ20" s="79"/>
      <c r="CR20" s="80" t="e">
        <f>$AP$3*#REF!</f>
        <v>#REF!</v>
      </c>
      <c r="CS20" s="80"/>
      <c r="CT20" s="80"/>
      <c r="CU20" s="80"/>
      <c r="CV20" s="80"/>
      <c r="CW20" s="80"/>
      <c r="CX20" s="80"/>
      <c r="CY20" s="80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>
        <v>0</v>
      </c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80">
        <f t="shared" si="0"/>
        <v>0</v>
      </c>
      <c r="FX20" s="93">
        <v>50</v>
      </c>
      <c r="FY20" s="93" t="s">
        <v>1477</v>
      </c>
      <c r="FZ20" s="86" t="s">
        <v>1476</v>
      </c>
      <c r="GA20" s="86"/>
      <c r="GB20" s="86"/>
      <c r="GC20" s="86"/>
      <c r="GD20" s="80">
        <f t="shared" si="2"/>
        <v>0</v>
      </c>
      <c r="GE20" s="80"/>
      <c r="GF20" s="80"/>
      <c r="GG20" s="80"/>
      <c r="GH20" s="80"/>
      <c r="GI20" s="80"/>
      <c r="GJ20" s="80"/>
      <c r="GK20" s="80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>
        <v>0</v>
      </c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</row>
    <row r="21" spans="1:268" s="83" customFormat="1" ht="24" x14ac:dyDescent="0.25">
      <c r="A21" s="78" t="s">
        <v>1023</v>
      </c>
      <c r="B21" s="80"/>
      <c r="C21" s="79"/>
      <c r="D21" s="80">
        <v>409</v>
      </c>
      <c r="E21" s="93" t="s">
        <v>1477</v>
      </c>
      <c r="F21" s="80" t="s">
        <v>1482</v>
      </c>
      <c r="G21" s="80">
        <v>400</v>
      </c>
      <c r="H21" s="93" t="s">
        <v>1477</v>
      </c>
      <c r="I21" s="80" t="s">
        <v>1483</v>
      </c>
      <c r="J21" s="79"/>
      <c r="K21" s="79"/>
      <c r="L21" s="79"/>
      <c r="M21" s="80" t="e">
        <f t="shared" si="1"/>
        <v>#VALUE!</v>
      </c>
      <c r="N21" s="80"/>
      <c r="O21" s="80"/>
      <c r="P21" s="80"/>
      <c r="Q21" s="80"/>
      <c r="R21" s="80"/>
      <c r="S21" s="80"/>
      <c r="T21" s="80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>
        <v>0</v>
      </c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93"/>
      <c r="CM21" s="93"/>
      <c r="CN21" s="79"/>
      <c r="CO21" s="79"/>
      <c r="CP21" s="79"/>
      <c r="CQ21" s="79"/>
      <c r="CR21" s="80" t="e">
        <f>$AP$3*#REF!</f>
        <v>#REF!</v>
      </c>
      <c r="CS21" s="80"/>
      <c r="CT21" s="80"/>
      <c r="CU21" s="80"/>
      <c r="CV21" s="80"/>
      <c r="CW21" s="80"/>
      <c r="CX21" s="80"/>
      <c r="CY21" s="80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>
        <v>0</v>
      </c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80">
        <f t="shared" si="0"/>
        <v>0</v>
      </c>
      <c r="FX21" s="93">
        <v>30</v>
      </c>
      <c r="FY21" s="93" t="s">
        <v>1477</v>
      </c>
      <c r="FZ21" s="86" t="s">
        <v>1476</v>
      </c>
      <c r="GA21" s="86"/>
      <c r="GB21" s="86"/>
      <c r="GC21" s="86"/>
      <c r="GD21" s="80">
        <f t="shared" si="2"/>
        <v>0</v>
      </c>
      <c r="GE21" s="80"/>
      <c r="GF21" s="80"/>
      <c r="GG21" s="80"/>
      <c r="GH21" s="80"/>
      <c r="GI21" s="80"/>
      <c r="GJ21" s="80"/>
      <c r="GK21" s="80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>
        <v>0</v>
      </c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</row>
    <row r="22" spans="1:268" s="83" customFormat="1" ht="24" x14ac:dyDescent="0.25">
      <c r="A22" s="78" t="s">
        <v>1024</v>
      </c>
      <c r="B22" s="80"/>
      <c r="C22" s="79"/>
      <c r="D22" s="80"/>
      <c r="E22" s="93"/>
      <c r="F22" s="79"/>
      <c r="G22" s="80"/>
      <c r="H22" s="93"/>
      <c r="I22" s="79"/>
      <c r="J22" s="79"/>
      <c r="K22" s="79"/>
      <c r="L22" s="79"/>
      <c r="M22" s="80" t="e">
        <f t="shared" si="1"/>
        <v>#VALUE!</v>
      </c>
      <c r="N22" s="80"/>
      <c r="O22" s="80"/>
      <c r="P22" s="80"/>
      <c r="Q22" s="80"/>
      <c r="R22" s="80"/>
      <c r="S22" s="80"/>
      <c r="T22" s="80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>
        <v>0</v>
      </c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93"/>
      <c r="CM22" s="93"/>
      <c r="CN22" s="79"/>
      <c r="CO22" s="79"/>
      <c r="CP22" s="79"/>
      <c r="CQ22" s="79"/>
      <c r="CR22" s="80" t="e">
        <f>$AP$3*#REF!</f>
        <v>#REF!</v>
      </c>
      <c r="CS22" s="80"/>
      <c r="CT22" s="80"/>
      <c r="CU22" s="80"/>
      <c r="CV22" s="80"/>
      <c r="CW22" s="80"/>
      <c r="CX22" s="80"/>
      <c r="CY22" s="80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>
        <v>0</v>
      </c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80">
        <f t="shared" si="0"/>
        <v>0</v>
      </c>
      <c r="FX22" s="93">
        <v>75</v>
      </c>
      <c r="FY22" s="93" t="s">
        <v>1477</v>
      </c>
      <c r="FZ22" s="86" t="s">
        <v>1476</v>
      </c>
      <c r="GA22" s="86"/>
      <c r="GB22" s="86"/>
      <c r="GC22" s="86"/>
      <c r="GD22" s="80">
        <f t="shared" si="2"/>
        <v>0</v>
      </c>
      <c r="GE22" s="80"/>
      <c r="GF22" s="80"/>
      <c r="GG22" s="80"/>
      <c r="GH22" s="80"/>
      <c r="GI22" s="80"/>
      <c r="GJ22" s="80"/>
      <c r="GK22" s="80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>
        <v>0</v>
      </c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</row>
    <row r="23" spans="1:268" s="83" customFormat="1" ht="24" x14ac:dyDescent="0.25">
      <c r="A23" s="78" t="s">
        <v>1474</v>
      </c>
      <c r="B23" s="80"/>
      <c r="C23" s="79"/>
      <c r="D23" s="80">
        <v>200</v>
      </c>
      <c r="E23" s="93" t="s">
        <v>1484</v>
      </c>
      <c r="F23" s="80" t="s">
        <v>1482</v>
      </c>
      <c r="G23" s="80">
        <v>110</v>
      </c>
      <c r="H23" s="93" t="s">
        <v>1486</v>
      </c>
      <c r="I23" s="80" t="s">
        <v>1483</v>
      </c>
      <c r="J23" s="79"/>
      <c r="K23" s="79"/>
      <c r="L23" s="79"/>
      <c r="M23" s="80">
        <f t="shared" si="1"/>
        <v>0</v>
      </c>
      <c r="N23" s="80"/>
      <c r="O23" s="80"/>
      <c r="P23" s="80"/>
      <c r="Q23" s="80"/>
      <c r="R23" s="80"/>
      <c r="S23" s="80"/>
      <c r="T23" s="80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>
        <v>0</v>
      </c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93"/>
      <c r="CM23" s="93"/>
      <c r="CN23" s="79"/>
      <c r="CO23" s="79"/>
      <c r="CP23" s="79"/>
      <c r="CQ23" s="79"/>
      <c r="CR23" s="80" t="e">
        <f>$AP$3*#REF!</f>
        <v>#REF!</v>
      </c>
      <c r="CS23" s="80"/>
      <c r="CT23" s="80"/>
      <c r="CU23" s="80"/>
      <c r="CV23" s="80"/>
      <c r="CW23" s="80"/>
      <c r="CX23" s="80"/>
      <c r="CY23" s="80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>
        <v>0</v>
      </c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80">
        <f t="shared" si="0"/>
        <v>0</v>
      </c>
      <c r="GA23" s="86"/>
      <c r="GB23" s="86"/>
      <c r="GC23" s="86"/>
      <c r="GD23" s="80">
        <f t="shared" si="2"/>
        <v>0</v>
      </c>
      <c r="GE23" s="80"/>
      <c r="GF23" s="80"/>
      <c r="GG23" s="80"/>
      <c r="GH23" s="80"/>
      <c r="GI23" s="80"/>
      <c r="GJ23" s="80"/>
      <c r="GK23" s="80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>
        <v>0</v>
      </c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</row>
    <row r="24" spans="1:268" s="83" customFormat="1" ht="24" x14ac:dyDescent="0.25">
      <c r="A24" s="78" t="s">
        <v>1025</v>
      </c>
      <c r="B24" s="80"/>
      <c r="C24" s="79"/>
      <c r="D24" s="106">
        <v>100</v>
      </c>
      <c r="E24" s="106" t="s">
        <v>1480</v>
      </c>
      <c r="F24" s="114" t="s">
        <v>1482</v>
      </c>
      <c r="G24" s="93">
        <v>80</v>
      </c>
      <c r="H24" s="93" t="s">
        <v>1480</v>
      </c>
      <c r="I24" s="80" t="s">
        <v>1483</v>
      </c>
      <c r="J24" s="79"/>
      <c r="K24" s="79"/>
      <c r="L24" s="79"/>
      <c r="M24" s="80">
        <f t="shared" si="1"/>
        <v>0</v>
      </c>
      <c r="N24" s="80"/>
      <c r="O24" s="80"/>
      <c r="P24" s="80"/>
      <c r="Q24" s="80"/>
      <c r="R24" s="80"/>
      <c r="S24" s="80"/>
      <c r="T24" s="80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>
        <v>0</v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93"/>
      <c r="CM24" s="93"/>
      <c r="CN24" s="79"/>
      <c r="CO24" s="79"/>
      <c r="CP24" s="79"/>
      <c r="CQ24" s="79"/>
      <c r="CR24" s="80" t="e">
        <f>$AP$3*#REF!</f>
        <v>#REF!</v>
      </c>
      <c r="CS24" s="80"/>
      <c r="CT24" s="80"/>
      <c r="CU24" s="80"/>
      <c r="CV24" s="80"/>
      <c r="CW24" s="80"/>
      <c r="CX24" s="80"/>
      <c r="CY24" s="80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>
        <v>0</v>
      </c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80">
        <f t="shared" si="0"/>
        <v>0</v>
      </c>
      <c r="FX24" s="93">
        <v>20</v>
      </c>
      <c r="FY24" s="93" t="s">
        <v>1478</v>
      </c>
      <c r="FZ24" s="86" t="s">
        <v>1476</v>
      </c>
      <c r="GA24" s="86"/>
      <c r="GB24" s="86"/>
      <c r="GC24" s="86"/>
      <c r="GD24" s="80">
        <f t="shared" si="2"/>
        <v>0</v>
      </c>
      <c r="GE24" s="80"/>
      <c r="GF24" s="80"/>
      <c r="GG24" s="80"/>
      <c r="GH24" s="80"/>
      <c r="GI24" s="80"/>
      <c r="GJ24" s="80"/>
      <c r="GK24" s="80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>
        <v>0</v>
      </c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</row>
    <row r="25" spans="1:268" s="83" customFormat="1" ht="24" x14ac:dyDescent="0.25">
      <c r="A25" s="78" t="s">
        <v>1452</v>
      </c>
      <c r="B25" s="80"/>
      <c r="C25" s="79"/>
      <c r="D25" s="108"/>
      <c r="E25" s="108"/>
      <c r="F25" s="115"/>
      <c r="G25" s="93">
        <v>80</v>
      </c>
      <c r="H25" s="93" t="s">
        <v>1480</v>
      </c>
      <c r="I25" s="80" t="s">
        <v>1483</v>
      </c>
      <c r="J25" s="79"/>
      <c r="K25" s="79"/>
      <c r="L25" s="79"/>
      <c r="M25" s="80">
        <f t="shared" si="1"/>
        <v>0</v>
      </c>
      <c r="N25" s="80"/>
      <c r="O25" s="80"/>
      <c r="P25" s="80"/>
      <c r="Q25" s="80"/>
      <c r="R25" s="80"/>
      <c r="S25" s="80"/>
      <c r="T25" s="80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>
        <v>0</v>
      </c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93"/>
      <c r="CM25" s="93"/>
      <c r="CN25" s="79"/>
      <c r="CO25" s="79"/>
      <c r="CP25" s="79"/>
      <c r="CQ25" s="79"/>
      <c r="CR25" s="80" t="e">
        <f>$AP$3*#REF!</f>
        <v>#REF!</v>
      </c>
      <c r="CS25" s="80"/>
      <c r="CT25" s="80"/>
      <c r="CU25" s="80"/>
      <c r="CV25" s="80"/>
      <c r="CW25" s="80"/>
      <c r="CX25" s="80"/>
      <c r="CY25" s="80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>
        <v>0</v>
      </c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80">
        <f t="shared" si="0"/>
        <v>0</v>
      </c>
      <c r="GA25" s="86"/>
      <c r="GB25" s="86"/>
      <c r="GC25" s="86"/>
      <c r="GD25" s="80">
        <f t="shared" si="2"/>
        <v>0</v>
      </c>
      <c r="GE25" s="80"/>
      <c r="GF25" s="80"/>
      <c r="GG25" s="80"/>
      <c r="GH25" s="80"/>
      <c r="GI25" s="80"/>
      <c r="GJ25" s="80"/>
      <c r="GK25" s="80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>
        <v>0</v>
      </c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  <c r="JC25" s="86"/>
      <c r="JD25" s="86"/>
      <c r="JE25" s="86"/>
      <c r="JF25" s="86"/>
      <c r="JG25" s="86"/>
      <c r="JH25" s="86"/>
    </row>
    <row r="26" spans="1:268" s="83" customFormat="1" ht="24" x14ac:dyDescent="0.25">
      <c r="A26" s="78" t="s">
        <v>1026</v>
      </c>
      <c r="B26" s="80"/>
      <c r="C26" s="79"/>
      <c r="D26" s="93"/>
      <c r="E26" s="93"/>
      <c r="F26" s="79"/>
      <c r="G26" s="93"/>
      <c r="H26" s="93"/>
      <c r="I26" s="79"/>
      <c r="J26" s="79"/>
      <c r="K26" s="79"/>
      <c r="L26" s="79"/>
      <c r="M26" s="80">
        <f t="shared" si="1"/>
        <v>0</v>
      </c>
      <c r="N26" s="80"/>
      <c r="O26" s="80"/>
      <c r="P26" s="80"/>
      <c r="Q26" s="80"/>
      <c r="R26" s="80"/>
      <c r="S26" s="80"/>
      <c r="T26" s="80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>
        <v>0</v>
      </c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93"/>
      <c r="CM26" s="93"/>
      <c r="CN26" s="79"/>
      <c r="CO26" s="79"/>
      <c r="CP26" s="79"/>
      <c r="CQ26" s="79"/>
      <c r="CR26" s="80" t="e">
        <f>$AP$3*#REF!</f>
        <v>#REF!</v>
      </c>
      <c r="CS26" s="80"/>
      <c r="CT26" s="80"/>
      <c r="CU26" s="80"/>
      <c r="CV26" s="80"/>
      <c r="CW26" s="80"/>
      <c r="CX26" s="80"/>
      <c r="CY26" s="80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>
        <v>0</v>
      </c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80">
        <f t="shared" si="0"/>
        <v>0</v>
      </c>
      <c r="FX26" s="93">
        <v>20</v>
      </c>
      <c r="FY26" s="93" t="s">
        <v>1478</v>
      </c>
      <c r="FZ26" s="86" t="s">
        <v>1476</v>
      </c>
      <c r="GA26" s="86"/>
      <c r="GB26" s="86"/>
      <c r="GC26" s="86"/>
      <c r="GD26" s="80">
        <f t="shared" si="2"/>
        <v>0</v>
      </c>
      <c r="GE26" s="80"/>
      <c r="GF26" s="80"/>
      <c r="GG26" s="80"/>
      <c r="GH26" s="80"/>
      <c r="GI26" s="80"/>
      <c r="GJ26" s="80"/>
      <c r="GK26" s="80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>
        <v>0</v>
      </c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  <c r="JC26" s="86"/>
      <c r="JD26" s="86"/>
      <c r="JE26" s="86"/>
      <c r="JF26" s="86"/>
      <c r="JG26" s="86"/>
      <c r="JH26" s="86"/>
    </row>
    <row r="27" spans="1:268" s="83" customFormat="1" ht="24" x14ac:dyDescent="0.25">
      <c r="A27" s="78" t="s">
        <v>1027</v>
      </c>
      <c r="B27" s="80"/>
      <c r="C27" s="79"/>
      <c r="D27" s="93"/>
      <c r="E27" s="93"/>
      <c r="F27" s="79"/>
      <c r="G27" s="93"/>
      <c r="H27" s="93"/>
      <c r="I27" s="79"/>
      <c r="J27" s="79"/>
      <c r="K27" s="79"/>
      <c r="L27" s="79"/>
      <c r="M27" s="80" t="e">
        <f t="shared" si="1"/>
        <v>#VALUE!</v>
      </c>
      <c r="N27" s="80"/>
      <c r="O27" s="80"/>
      <c r="P27" s="80"/>
      <c r="Q27" s="80"/>
      <c r="R27" s="80"/>
      <c r="S27" s="80"/>
      <c r="T27" s="80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>
        <v>0</v>
      </c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93">
        <v>80</v>
      </c>
      <c r="CM27" s="93" t="s">
        <v>1480</v>
      </c>
      <c r="CN27" s="79" t="s">
        <v>1476</v>
      </c>
      <c r="CO27" s="79"/>
      <c r="CP27" s="79"/>
      <c r="CQ27" s="79"/>
      <c r="CR27" s="80" t="e">
        <f>$AP$3*#REF!</f>
        <v>#REF!</v>
      </c>
      <c r="CS27" s="80"/>
      <c r="CT27" s="80"/>
      <c r="CU27" s="80"/>
      <c r="CV27" s="80"/>
      <c r="CW27" s="80"/>
      <c r="CX27" s="80"/>
      <c r="CY27" s="80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>
        <v>0</v>
      </c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80">
        <f t="shared" si="0"/>
        <v>80</v>
      </c>
      <c r="GA27" s="86"/>
      <c r="GB27" s="86"/>
      <c r="GC27" s="86"/>
      <c r="GD27" s="80">
        <f t="shared" si="2"/>
        <v>0</v>
      </c>
      <c r="GE27" s="80"/>
      <c r="GF27" s="80"/>
      <c r="GG27" s="80"/>
      <c r="GH27" s="80"/>
      <c r="GI27" s="80"/>
      <c r="GJ27" s="80"/>
      <c r="GK27" s="80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>
        <v>0</v>
      </c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  <c r="JC27" s="86"/>
      <c r="JD27" s="86"/>
      <c r="JE27" s="86"/>
      <c r="JF27" s="86"/>
      <c r="JG27" s="86"/>
      <c r="JH27" s="86"/>
    </row>
    <row r="28" spans="1:268" s="83" customFormat="1" ht="24" x14ac:dyDescent="0.25">
      <c r="A28" s="78" t="s">
        <v>1028</v>
      </c>
      <c r="B28" s="80"/>
      <c r="C28" s="79"/>
      <c r="D28" s="93"/>
      <c r="E28" s="93"/>
      <c r="F28" s="79"/>
      <c r="G28" s="93"/>
      <c r="H28" s="93"/>
      <c r="I28" s="79"/>
      <c r="J28" s="79"/>
      <c r="K28" s="79"/>
      <c r="L28" s="79"/>
      <c r="M28" s="80">
        <f t="shared" si="1"/>
        <v>0</v>
      </c>
      <c r="N28" s="80"/>
      <c r="O28" s="80"/>
      <c r="P28" s="80"/>
      <c r="Q28" s="80"/>
      <c r="R28" s="80"/>
      <c r="S28" s="80"/>
      <c r="T28" s="80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>
        <v>0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93"/>
      <c r="CM28" s="93"/>
      <c r="CN28" s="79"/>
      <c r="CO28" s="79"/>
      <c r="CP28" s="79"/>
      <c r="CQ28" s="79"/>
      <c r="CR28" s="80" t="e">
        <f>$AP$3*#REF!</f>
        <v>#REF!</v>
      </c>
      <c r="CS28" s="80"/>
      <c r="CT28" s="80"/>
      <c r="CU28" s="80"/>
      <c r="CV28" s="80"/>
      <c r="CW28" s="80"/>
      <c r="CX28" s="80"/>
      <c r="CY28" s="80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>
        <v>0</v>
      </c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80">
        <f t="shared" si="0"/>
        <v>0</v>
      </c>
      <c r="FX28" s="93">
        <v>20</v>
      </c>
      <c r="FY28" s="93" t="s">
        <v>1478</v>
      </c>
      <c r="FZ28" s="86" t="s">
        <v>1476</v>
      </c>
      <c r="GA28" s="86"/>
      <c r="GB28" s="86"/>
      <c r="GC28" s="86"/>
      <c r="GD28" s="80">
        <f t="shared" si="2"/>
        <v>0</v>
      </c>
      <c r="GE28" s="80"/>
      <c r="GF28" s="80"/>
      <c r="GG28" s="80"/>
      <c r="GH28" s="80"/>
      <c r="GI28" s="80"/>
      <c r="GJ28" s="80"/>
      <c r="GK28" s="80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>
        <v>0</v>
      </c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86"/>
      <c r="IY28" s="86"/>
      <c r="IZ28" s="86"/>
      <c r="JA28" s="86"/>
      <c r="JB28" s="86"/>
      <c r="JC28" s="86"/>
      <c r="JD28" s="86"/>
      <c r="JE28" s="86"/>
      <c r="JF28" s="86"/>
      <c r="JG28" s="86"/>
      <c r="JH28" s="86"/>
    </row>
    <row r="29" spans="1:268" s="83" customFormat="1" ht="12" x14ac:dyDescent="0.25">
      <c r="A29" s="78" t="s">
        <v>1453</v>
      </c>
      <c r="B29" s="80"/>
      <c r="C29" s="79"/>
      <c r="D29" s="106">
        <v>441</v>
      </c>
      <c r="E29" s="106" t="s">
        <v>1480</v>
      </c>
      <c r="F29" s="114" t="s">
        <v>1482</v>
      </c>
      <c r="G29" s="109">
        <v>500</v>
      </c>
      <c r="H29" s="106" t="s">
        <v>1477</v>
      </c>
      <c r="I29" s="114" t="s">
        <v>1483</v>
      </c>
      <c r="J29" s="79"/>
      <c r="K29" s="79"/>
      <c r="L29" s="79"/>
      <c r="M29" s="80">
        <f t="shared" si="1"/>
        <v>0</v>
      </c>
      <c r="N29" s="80"/>
      <c r="O29" s="80"/>
      <c r="P29" s="80"/>
      <c r="Q29" s="80"/>
      <c r="R29" s="80"/>
      <c r="S29" s="80"/>
      <c r="T29" s="80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>
        <v>0</v>
      </c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97"/>
      <c r="CM29" s="97"/>
      <c r="CN29" s="79"/>
      <c r="CO29" s="79"/>
      <c r="CP29" s="79"/>
      <c r="CQ29" s="79"/>
      <c r="CR29" s="80" t="e">
        <f>$AP$3*#REF!</f>
        <v>#REF!</v>
      </c>
      <c r="CS29" s="80"/>
      <c r="CT29" s="80"/>
      <c r="CU29" s="80"/>
      <c r="CV29" s="80"/>
      <c r="CW29" s="80"/>
      <c r="CX29" s="80"/>
      <c r="CY29" s="80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>
        <v>0</v>
      </c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80">
        <f t="shared" si="0"/>
        <v>0</v>
      </c>
      <c r="GA29" s="86"/>
      <c r="GB29" s="86"/>
      <c r="GC29" s="86"/>
      <c r="GD29" s="80">
        <f t="shared" si="2"/>
        <v>0</v>
      </c>
      <c r="GE29" s="80"/>
      <c r="GF29" s="80"/>
      <c r="GG29" s="80"/>
      <c r="GH29" s="80"/>
      <c r="GI29" s="80"/>
      <c r="GJ29" s="80"/>
      <c r="GK29" s="80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>
        <v>0</v>
      </c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  <c r="IW29" s="86"/>
      <c r="IX29" s="86"/>
      <c r="IY29" s="86"/>
      <c r="IZ29" s="86"/>
      <c r="JA29" s="86"/>
      <c r="JB29" s="86"/>
      <c r="JC29" s="86"/>
      <c r="JD29" s="86"/>
      <c r="JE29" s="86"/>
      <c r="JF29" s="86"/>
      <c r="JG29" s="86"/>
      <c r="JH29" s="86"/>
    </row>
    <row r="30" spans="1:268" s="83" customFormat="1" ht="12" x14ac:dyDescent="0.25">
      <c r="A30" s="78" t="s">
        <v>1030</v>
      </c>
      <c r="B30" s="80"/>
      <c r="C30" s="79"/>
      <c r="D30" s="107"/>
      <c r="E30" s="107"/>
      <c r="F30" s="116"/>
      <c r="G30" s="110"/>
      <c r="H30" s="107"/>
      <c r="I30" s="116"/>
      <c r="J30" s="79"/>
      <c r="K30" s="79"/>
      <c r="L30" s="79"/>
      <c r="M30" s="80">
        <f t="shared" si="1"/>
        <v>0</v>
      </c>
      <c r="N30" s="80"/>
      <c r="O30" s="80"/>
      <c r="P30" s="80"/>
      <c r="Q30" s="80"/>
      <c r="R30" s="80"/>
      <c r="S30" s="80"/>
      <c r="T30" s="80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>
        <v>0</v>
      </c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97"/>
      <c r="CM30" s="97"/>
      <c r="CN30" s="79"/>
      <c r="CO30" s="79"/>
      <c r="CP30" s="79"/>
      <c r="CQ30" s="79"/>
      <c r="CR30" s="80" t="e">
        <f>$AP$3*#REF!</f>
        <v>#REF!</v>
      </c>
      <c r="CS30" s="80"/>
      <c r="CT30" s="80"/>
      <c r="CU30" s="80"/>
      <c r="CV30" s="80"/>
      <c r="CW30" s="80"/>
      <c r="CX30" s="80"/>
      <c r="CY30" s="80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>
        <v>0</v>
      </c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80">
        <f t="shared" si="0"/>
        <v>0</v>
      </c>
      <c r="FX30" s="97"/>
      <c r="FY30" s="97"/>
      <c r="FZ30" s="86"/>
      <c r="GA30" s="86"/>
      <c r="GB30" s="86"/>
      <c r="GC30" s="86"/>
      <c r="GD30" s="80">
        <f t="shared" si="2"/>
        <v>0</v>
      </c>
      <c r="GE30" s="80"/>
      <c r="GF30" s="80"/>
      <c r="GG30" s="80"/>
      <c r="GH30" s="80"/>
      <c r="GI30" s="80"/>
      <c r="GJ30" s="80"/>
      <c r="GK30" s="80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>
        <v>0</v>
      </c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  <c r="JC30" s="86"/>
      <c r="JD30" s="86"/>
      <c r="JE30" s="86"/>
      <c r="JF30" s="86"/>
      <c r="JG30" s="86"/>
      <c r="JH30" s="86"/>
    </row>
    <row r="31" spans="1:268" s="83" customFormat="1" ht="12" x14ac:dyDescent="0.25">
      <c r="A31" s="78" t="s">
        <v>1368</v>
      </c>
      <c r="B31" s="80"/>
      <c r="C31" s="79"/>
      <c r="D31" s="107"/>
      <c r="E31" s="107"/>
      <c r="F31" s="116"/>
      <c r="G31" s="110"/>
      <c r="H31" s="107"/>
      <c r="I31" s="116"/>
      <c r="J31" s="79"/>
      <c r="K31" s="79"/>
      <c r="L31" s="79"/>
      <c r="M31" s="80" t="e">
        <f t="shared" si="1"/>
        <v>#VALUE!</v>
      </c>
      <c r="N31" s="80"/>
      <c r="O31" s="80"/>
      <c r="P31" s="80"/>
      <c r="Q31" s="80"/>
      <c r="R31" s="80"/>
      <c r="S31" s="80"/>
      <c r="T31" s="80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>
        <v>0</v>
      </c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97"/>
      <c r="CM31" s="97"/>
      <c r="CN31" s="79"/>
      <c r="CO31" s="79"/>
      <c r="CP31" s="79"/>
      <c r="CQ31" s="79"/>
      <c r="CR31" s="80" t="e">
        <f>$AP$3*#REF!</f>
        <v>#REF!</v>
      </c>
      <c r="CS31" s="80"/>
      <c r="CT31" s="80"/>
      <c r="CU31" s="80"/>
      <c r="CV31" s="80"/>
      <c r="CW31" s="80"/>
      <c r="CX31" s="80"/>
      <c r="CY31" s="80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>
        <v>0</v>
      </c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80">
        <f t="shared" si="0"/>
        <v>0</v>
      </c>
      <c r="FX31" s="97"/>
      <c r="FY31" s="97"/>
      <c r="FZ31" s="86"/>
      <c r="GA31" s="86"/>
      <c r="GB31" s="86"/>
      <c r="GC31" s="86"/>
      <c r="GD31" s="80">
        <f t="shared" si="2"/>
        <v>0</v>
      </c>
      <c r="GE31" s="80"/>
      <c r="GF31" s="80"/>
      <c r="GG31" s="80"/>
      <c r="GH31" s="80"/>
      <c r="GI31" s="80"/>
      <c r="GJ31" s="80"/>
      <c r="GK31" s="80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>
        <v>0</v>
      </c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</row>
    <row r="32" spans="1:268" s="83" customFormat="1" ht="24" x14ac:dyDescent="0.25">
      <c r="A32" s="78" t="s">
        <v>1031</v>
      </c>
      <c r="B32" s="80"/>
      <c r="C32" s="79"/>
      <c r="D32" s="108"/>
      <c r="E32" s="108"/>
      <c r="F32" s="115"/>
      <c r="G32" s="111"/>
      <c r="H32" s="108"/>
      <c r="I32" s="115"/>
      <c r="J32" s="79"/>
      <c r="K32" s="79"/>
      <c r="L32" s="79"/>
      <c r="M32" s="80">
        <f t="shared" si="1"/>
        <v>0</v>
      </c>
      <c r="N32" s="80"/>
      <c r="O32" s="80"/>
      <c r="P32" s="80"/>
      <c r="Q32" s="80"/>
      <c r="R32" s="80"/>
      <c r="S32" s="80"/>
      <c r="T32" s="80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>
        <v>0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97"/>
      <c r="CM32" s="97"/>
      <c r="CN32" s="79"/>
      <c r="CO32" s="79"/>
      <c r="CP32" s="79"/>
      <c r="CQ32" s="79"/>
      <c r="CR32" s="80" t="e">
        <f>$AP$3*#REF!</f>
        <v>#REF!</v>
      </c>
      <c r="CS32" s="80"/>
      <c r="CT32" s="80"/>
      <c r="CU32" s="80"/>
      <c r="CV32" s="80"/>
      <c r="CW32" s="80"/>
      <c r="CX32" s="80"/>
      <c r="CY32" s="80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>
        <v>0</v>
      </c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80">
        <f t="shared" si="0"/>
        <v>0</v>
      </c>
      <c r="FX32" s="93">
        <v>30</v>
      </c>
      <c r="FY32" s="93" t="s">
        <v>1477</v>
      </c>
      <c r="FZ32" s="86" t="s">
        <v>1476</v>
      </c>
      <c r="GA32" s="86"/>
      <c r="GB32" s="86"/>
      <c r="GC32" s="86"/>
      <c r="GD32" s="80">
        <f t="shared" si="2"/>
        <v>0</v>
      </c>
      <c r="GE32" s="80"/>
      <c r="GF32" s="80"/>
      <c r="GG32" s="80"/>
      <c r="GH32" s="80"/>
      <c r="GI32" s="80"/>
      <c r="GJ32" s="80"/>
      <c r="GK32" s="80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>
        <v>0</v>
      </c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86"/>
      <c r="IY32" s="86"/>
      <c r="IZ32" s="86"/>
      <c r="JA32" s="86"/>
      <c r="JB32" s="86"/>
      <c r="JC32" s="86"/>
      <c r="JD32" s="86"/>
      <c r="JE32" s="86"/>
      <c r="JF32" s="86"/>
      <c r="JG32" s="86"/>
      <c r="JH32" s="86"/>
    </row>
    <row r="33" spans="1:268" s="83" customFormat="1" ht="12" x14ac:dyDescent="0.25">
      <c r="A33" s="78" t="s">
        <v>1454</v>
      </c>
      <c r="B33" s="80"/>
      <c r="C33" s="79"/>
      <c r="D33" s="106">
        <v>200</v>
      </c>
      <c r="E33" s="106" t="s">
        <v>1480</v>
      </c>
      <c r="F33" s="114" t="s">
        <v>1482</v>
      </c>
      <c r="G33" s="109"/>
      <c r="H33" s="106"/>
      <c r="I33" s="114"/>
      <c r="J33" s="79"/>
      <c r="K33" s="79"/>
      <c r="L33" s="79"/>
      <c r="M33" s="80" t="e">
        <f t="shared" si="1"/>
        <v>#VALUE!</v>
      </c>
      <c r="N33" s="80"/>
      <c r="O33" s="80"/>
      <c r="P33" s="80"/>
      <c r="Q33" s="80"/>
      <c r="R33" s="80"/>
      <c r="S33" s="80"/>
      <c r="T33" s="80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>
        <v>0</v>
      </c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93"/>
      <c r="CM33" s="93"/>
      <c r="CN33" s="79"/>
      <c r="CO33" s="79"/>
      <c r="CP33" s="79"/>
      <c r="CQ33" s="79"/>
      <c r="CR33" s="80" t="e">
        <f>$AP$3*#REF!</f>
        <v>#REF!</v>
      </c>
      <c r="CS33" s="80"/>
      <c r="CT33" s="80"/>
      <c r="CU33" s="80"/>
      <c r="CV33" s="80"/>
      <c r="CW33" s="80"/>
      <c r="CX33" s="80"/>
      <c r="CY33" s="80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>
        <v>0</v>
      </c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80">
        <f t="shared" si="0"/>
        <v>0</v>
      </c>
      <c r="GA33" s="86"/>
      <c r="GB33" s="86"/>
      <c r="GC33" s="86"/>
      <c r="GD33" s="80">
        <f t="shared" si="2"/>
        <v>0</v>
      </c>
      <c r="GE33" s="80"/>
      <c r="GF33" s="80"/>
      <c r="GG33" s="80"/>
      <c r="GH33" s="80"/>
      <c r="GI33" s="80"/>
      <c r="GJ33" s="80"/>
      <c r="GK33" s="80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6"/>
      <c r="IZ33" s="86"/>
      <c r="JA33" s="86"/>
      <c r="JB33" s="86"/>
      <c r="JC33" s="86"/>
      <c r="JD33" s="86"/>
      <c r="JE33" s="86"/>
      <c r="JF33" s="86"/>
      <c r="JG33" s="86"/>
      <c r="JH33" s="86"/>
    </row>
    <row r="34" spans="1:268" s="83" customFormat="1" ht="12" x14ac:dyDescent="0.25">
      <c r="A34" s="78" t="s">
        <v>1455</v>
      </c>
      <c r="B34" s="80"/>
      <c r="C34" s="79"/>
      <c r="D34" s="108"/>
      <c r="E34" s="108"/>
      <c r="F34" s="115"/>
      <c r="G34" s="111"/>
      <c r="H34" s="108"/>
      <c r="I34" s="115"/>
      <c r="J34" s="79"/>
      <c r="K34" s="79"/>
      <c r="L34" s="79"/>
      <c r="M34" s="80">
        <f t="shared" si="1"/>
        <v>0</v>
      </c>
      <c r="N34" s="80"/>
      <c r="O34" s="80"/>
      <c r="P34" s="80"/>
      <c r="Q34" s="80"/>
      <c r="R34" s="80"/>
      <c r="S34" s="80"/>
      <c r="T34" s="80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>
        <v>0</v>
      </c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93"/>
      <c r="CM34" s="93"/>
      <c r="CN34" s="79"/>
      <c r="CO34" s="79"/>
      <c r="CP34" s="79"/>
      <c r="CQ34" s="79"/>
      <c r="CR34" s="80" t="e">
        <f>$AP$3*#REF!</f>
        <v>#REF!</v>
      </c>
      <c r="CS34" s="80"/>
      <c r="CT34" s="80"/>
      <c r="CU34" s="80"/>
      <c r="CV34" s="80"/>
      <c r="CW34" s="80"/>
      <c r="CX34" s="80"/>
      <c r="CY34" s="80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>
        <v>0</v>
      </c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80">
        <f t="shared" si="0"/>
        <v>0</v>
      </c>
      <c r="FX34" s="93"/>
      <c r="FY34" s="93"/>
      <c r="FZ34" s="86"/>
      <c r="GA34" s="86"/>
      <c r="GB34" s="86"/>
      <c r="GC34" s="86"/>
      <c r="GD34" s="80">
        <f t="shared" si="2"/>
        <v>0</v>
      </c>
      <c r="GE34" s="80"/>
      <c r="GF34" s="80"/>
      <c r="GG34" s="80"/>
      <c r="GH34" s="80"/>
      <c r="GI34" s="80"/>
      <c r="GJ34" s="80"/>
      <c r="GK34" s="80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>
        <v>0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6"/>
      <c r="IZ34" s="86"/>
      <c r="JA34" s="86"/>
      <c r="JB34" s="86"/>
      <c r="JC34" s="86"/>
      <c r="JD34" s="86"/>
      <c r="JE34" s="86"/>
      <c r="JF34" s="86"/>
      <c r="JG34" s="86"/>
      <c r="JH34" s="86"/>
    </row>
    <row r="35" spans="1:268" s="83" customFormat="1" ht="12" x14ac:dyDescent="0.25">
      <c r="A35" s="78" t="s">
        <v>1456</v>
      </c>
      <c r="B35" s="80"/>
      <c r="C35" s="79"/>
      <c r="D35" s="109">
        <v>1500</v>
      </c>
      <c r="E35" s="106" t="s">
        <v>1477</v>
      </c>
      <c r="F35" s="114" t="s">
        <v>1482</v>
      </c>
      <c r="G35" s="109"/>
      <c r="H35" s="106"/>
      <c r="I35" s="114"/>
      <c r="J35" s="79"/>
      <c r="K35" s="79"/>
      <c r="L35" s="79"/>
      <c r="M35" s="80">
        <f t="shared" si="1"/>
        <v>0</v>
      </c>
      <c r="N35" s="80"/>
      <c r="O35" s="80"/>
      <c r="P35" s="80"/>
      <c r="Q35" s="80"/>
      <c r="R35" s="80"/>
      <c r="S35" s="80"/>
      <c r="T35" s="80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>
        <v>0</v>
      </c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93"/>
      <c r="CM35" s="93"/>
      <c r="CN35" s="79"/>
      <c r="CO35" s="79"/>
      <c r="CP35" s="79"/>
      <c r="CQ35" s="79"/>
      <c r="CR35" s="80" t="e">
        <f>$AP$3*#REF!</f>
        <v>#REF!</v>
      </c>
      <c r="CS35" s="80"/>
      <c r="CT35" s="80"/>
      <c r="CU35" s="80"/>
      <c r="CV35" s="80"/>
      <c r="CW35" s="80"/>
      <c r="CX35" s="80"/>
      <c r="CY35" s="80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>
        <v>0</v>
      </c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80">
        <f t="shared" si="0"/>
        <v>0</v>
      </c>
      <c r="FX35" s="93"/>
      <c r="FY35" s="93"/>
      <c r="FZ35" s="86"/>
      <c r="GA35" s="86"/>
      <c r="GB35" s="86"/>
      <c r="GC35" s="86"/>
      <c r="GD35" s="80">
        <f t="shared" si="2"/>
        <v>0</v>
      </c>
      <c r="GE35" s="80"/>
      <c r="GF35" s="80"/>
      <c r="GG35" s="80"/>
      <c r="GH35" s="80"/>
      <c r="GI35" s="80"/>
      <c r="GJ35" s="80"/>
      <c r="GK35" s="80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>
        <v>0</v>
      </c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  <c r="IW35" s="86"/>
      <c r="IX35" s="86"/>
      <c r="IY35" s="86"/>
      <c r="IZ35" s="86"/>
      <c r="JA35" s="86"/>
      <c r="JB35" s="86"/>
      <c r="JC35" s="86"/>
      <c r="JD35" s="86"/>
      <c r="JE35" s="86"/>
      <c r="JF35" s="86"/>
      <c r="JG35" s="86"/>
      <c r="JH35" s="86"/>
    </row>
    <row r="36" spans="1:268" s="83" customFormat="1" ht="12" x14ac:dyDescent="0.25">
      <c r="A36" s="78" t="s">
        <v>1457</v>
      </c>
      <c r="B36" s="80"/>
      <c r="C36" s="79"/>
      <c r="D36" s="110"/>
      <c r="E36" s="107"/>
      <c r="F36" s="116"/>
      <c r="G36" s="110"/>
      <c r="H36" s="107"/>
      <c r="I36" s="116"/>
      <c r="J36" s="79"/>
      <c r="K36" s="79"/>
      <c r="L36" s="79"/>
      <c r="M36" s="80">
        <f t="shared" si="1"/>
        <v>0</v>
      </c>
      <c r="N36" s="80"/>
      <c r="O36" s="80"/>
      <c r="P36" s="80"/>
      <c r="Q36" s="80"/>
      <c r="R36" s="80"/>
      <c r="S36" s="80"/>
      <c r="T36" s="80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>
        <v>0</v>
      </c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93"/>
      <c r="CM36" s="93"/>
      <c r="CN36" s="79"/>
      <c r="CO36" s="79"/>
      <c r="CP36" s="79"/>
      <c r="CQ36" s="79"/>
      <c r="CR36" s="80" t="e">
        <f>$AP$3*#REF!</f>
        <v>#REF!</v>
      </c>
      <c r="CS36" s="80"/>
      <c r="CT36" s="80"/>
      <c r="CU36" s="80"/>
      <c r="CV36" s="80"/>
      <c r="CW36" s="80"/>
      <c r="CX36" s="80"/>
      <c r="CY36" s="80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>
        <v>0</v>
      </c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80">
        <f t="shared" si="0"/>
        <v>0</v>
      </c>
      <c r="FX36" s="93"/>
      <c r="FY36" s="93"/>
      <c r="FZ36" s="86"/>
      <c r="GA36" s="86"/>
      <c r="GB36" s="86"/>
      <c r="GC36" s="86"/>
      <c r="GD36" s="80">
        <f t="shared" si="2"/>
        <v>0</v>
      </c>
      <c r="GE36" s="80"/>
      <c r="GF36" s="80"/>
      <c r="GG36" s="80"/>
      <c r="GH36" s="80"/>
      <c r="GI36" s="80"/>
      <c r="GJ36" s="80"/>
      <c r="GK36" s="80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>
        <v>0</v>
      </c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86"/>
      <c r="IY36" s="86"/>
      <c r="IZ36" s="86"/>
      <c r="JA36" s="86"/>
      <c r="JB36" s="86"/>
      <c r="JC36" s="86"/>
      <c r="JD36" s="86"/>
      <c r="JE36" s="86"/>
      <c r="JF36" s="86"/>
      <c r="JG36" s="86"/>
      <c r="JH36" s="86"/>
    </row>
    <row r="37" spans="1:268" s="83" customFormat="1" ht="12" x14ac:dyDescent="0.25">
      <c r="A37" s="78" t="s">
        <v>1458</v>
      </c>
      <c r="B37" s="80"/>
      <c r="C37" s="79"/>
      <c r="D37" s="110"/>
      <c r="E37" s="107"/>
      <c r="F37" s="116"/>
      <c r="G37" s="110"/>
      <c r="H37" s="107"/>
      <c r="I37" s="116"/>
      <c r="J37" s="79"/>
      <c r="K37" s="79"/>
      <c r="L37" s="79"/>
      <c r="M37" s="80">
        <f t="shared" si="1"/>
        <v>0</v>
      </c>
      <c r="N37" s="80"/>
      <c r="O37" s="80"/>
      <c r="P37" s="80"/>
      <c r="Q37" s="80"/>
      <c r="R37" s="80"/>
      <c r="S37" s="80"/>
      <c r="T37" s="80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>
        <v>0</v>
      </c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93"/>
      <c r="CM37" s="93"/>
      <c r="CN37" s="79"/>
      <c r="CO37" s="79"/>
      <c r="CP37" s="79"/>
      <c r="CQ37" s="79"/>
      <c r="CR37" s="80" t="e">
        <f>$AP$3*#REF!</f>
        <v>#REF!</v>
      </c>
      <c r="CS37" s="80"/>
      <c r="CT37" s="80"/>
      <c r="CU37" s="80"/>
      <c r="CV37" s="80"/>
      <c r="CW37" s="80"/>
      <c r="CX37" s="80"/>
      <c r="CY37" s="80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>
        <v>0</v>
      </c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80">
        <f t="shared" si="0"/>
        <v>0</v>
      </c>
      <c r="FX37" s="93"/>
      <c r="FY37" s="93"/>
      <c r="FZ37" s="86"/>
      <c r="GA37" s="86"/>
      <c r="GB37" s="86"/>
      <c r="GC37" s="86"/>
      <c r="GD37" s="80">
        <f t="shared" si="2"/>
        <v>0</v>
      </c>
      <c r="GE37" s="80"/>
      <c r="GF37" s="80"/>
      <c r="GG37" s="80"/>
      <c r="GH37" s="80"/>
      <c r="GI37" s="80"/>
      <c r="GJ37" s="80"/>
      <c r="GK37" s="80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>
        <v>0</v>
      </c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  <c r="IW37" s="86"/>
      <c r="IX37" s="86"/>
      <c r="IY37" s="86"/>
      <c r="IZ37" s="86"/>
      <c r="JA37" s="86"/>
      <c r="JB37" s="86"/>
      <c r="JC37" s="86"/>
      <c r="JD37" s="86"/>
      <c r="JE37" s="86"/>
      <c r="JF37" s="86"/>
      <c r="JG37" s="86"/>
      <c r="JH37" s="86"/>
    </row>
    <row r="38" spans="1:268" s="83" customFormat="1" ht="12" x14ac:dyDescent="0.25">
      <c r="A38" s="78" t="s">
        <v>1459</v>
      </c>
      <c r="B38" s="80"/>
      <c r="C38" s="79"/>
      <c r="D38" s="110"/>
      <c r="E38" s="107"/>
      <c r="F38" s="116"/>
      <c r="G38" s="110"/>
      <c r="H38" s="107"/>
      <c r="I38" s="116"/>
      <c r="J38" s="79"/>
      <c r="K38" s="79"/>
      <c r="L38" s="79"/>
      <c r="M38" s="80">
        <f t="shared" si="1"/>
        <v>0</v>
      </c>
      <c r="N38" s="80"/>
      <c r="O38" s="80"/>
      <c r="P38" s="80"/>
      <c r="Q38" s="80"/>
      <c r="R38" s="80"/>
      <c r="S38" s="80"/>
      <c r="T38" s="80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>
        <v>0</v>
      </c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93"/>
      <c r="CM38" s="93"/>
      <c r="CN38" s="79"/>
      <c r="CO38" s="79"/>
      <c r="CP38" s="79"/>
      <c r="CQ38" s="79"/>
      <c r="CR38" s="80" t="e">
        <f>$AP$3*#REF!</f>
        <v>#REF!</v>
      </c>
      <c r="CS38" s="80"/>
      <c r="CT38" s="80"/>
      <c r="CU38" s="80"/>
      <c r="CV38" s="80"/>
      <c r="CW38" s="80"/>
      <c r="CX38" s="80"/>
      <c r="CY38" s="80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>
        <v>0</v>
      </c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80">
        <f t="shared" si="0"/>
        <v>0</v>
      </c>
      <c r="FX38" s="93"/>
      <c r="FY38" s="93"/>
      <c r="FZ38" s="86"/>
      <c r="GA38" s="86"/>
      <c r="GB38" s="86"/>
      <c r="GC38" s="86"/>
      <c r="GD38" s="80">
        <f t="shared" si="2"/>
        <v>0</v>
      </c>
      <c r="GE38" s="80"/>
      <c r="GF38" s="80"/>
      <c r="GG38" s="80"/>
      <c r="GH38" s="80"/>
      <c r="GI38" s="80"/>
      <c r="GJ38" s="80"/>
      <c r="GK38" s="80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>
        <v>0</v>
      </c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</row>
    <row r="39" spans="1:268" s="83" customFormat="1" ht="12" x14ac:dyDescent="0.25">
      <c r="A39" s="78" t="s">
        <v>1460</v>
      </c>
      <c r="B39" s="80"/>
      <c r="C39" s="79"/>
      <c r="D39" s="110"/>
      <c r="E39" s="107"/>
      <c r="F39" s="116"/>
      <c r="G39" s="110"/>
      <c r="H39" s="107"/>
      <c r="I39" s="116"/>
      <c r="J39" s="79"/>
      <c r="K39" s="79"/>
      <c r="L39" s="79"/>
      <c r="M39" s="80">
        <f t="shared" si="1"/>
        <v>0</v>
      </c>
      <c r="N39" s="80"/>
      <c r="O39" s="80"/>
      <c r="P39" s="80"/>
      <c r="Q39" s="80"/>
      <c r="R39" s="80"/>
      <c r="S39" s="80"/>
      <c r="T39" s="80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>
        <v>0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93"/>
      <c r="CM39" s="93"/>
      <c r="CN39" s="79"/>
      <c r="CO39" s="79"/>
      <c r="CP39" s="79"/>
      <c r="CQ39" s="79"/>
      <c r="CR39" s="80" t="e">
        <f>$AP$3*#REF!</f>
        <v>#REF!</v>
      </c>
      <c r="CS39" s="80"/>
      <c r="CT39" s="80"/>
      <c r="CU39" s="80"/>
      <c r="CV39" s="80"/>
      <c r="CW39" s="80"/>
      <c r="CX39" s="80"/>
      <c r="CY39" s="80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>
        <v>0</v>
      </c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80">
        <f t="shared" ref="FW39:FW76" si="3">SUM(CK39:CP39)</f>
        <v>0</v>
      </c>
      <c r="FX39" s="93"/>
      <c r="FY39" s="93"/>
      <c r="FZ39" s="86"/>
      <c r="GA39" s="86"/>
      <c r="GB39" s="86"/>
      <c r="GC39" s="86"/>
      <c r="GD39" s="80">
        <f t="shared" si="2"/>
        <v>0</v>
      </c>
      <c r="GE39" s="80"/>
      <c r="GF39" s="80"/>
      <c r="GG39" s="80"/>
      <c r="GH39" s="80"/>
      <c r="GI39" s="80"/>
      <c r="GJ39" s="80"/>
      <c r="GK39" s="80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>
        <v>0</v>
      </c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</row>
    <row r="40" spans="1:268" s="83" customFormat="1" ht="12" x14ac:dyDescent="0.25">
      <c r="A40" s="78" t="s">
        <v>1461</v>
      </c>
      <c r="B40" s="80"/>
      <c r="C40" s="79"/>
      <c r="D40" s="110"/>
      <c r="E40" s="107"/>
      <c r="F40" s="116"/>
      <c r="G40" s="110"/>
      <c r="H40" s="107"/>
      <c r="I40" s="116"/>
      <c r="J40" s="79"/>
      <c r="K40" s="79"/>
      <c r="L40" s="79"/>
      <c r="M40" s="80">
        <f t="shared" si="1"/>
        <v>0</v>
      </c>
      <c r="N40" s="80"/>
      <c r="O40" s="80"/>
      <c r="P40" s="80"/>
      <c r="Q40" s="80"/>
      <c r="R40" s="80"/>
      <c r="S40" s="80"/>
      <c r="T40" s="80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>
        <v>0</v>
      </c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93"/>
      <c r="CM40" s="93"/>
      <c r="CN40" s="79"/>
      <c r="CO40" s="79"/>
      <c r="CP40" s="79"/>
      <c r="CQ40" s="79"/>
      <c r="CR40" s="80" t="e">
        <f>$AP$3*#REF!</f>
        <v>#REF!</v>
      </c>
      <c r="CS40" s="80"/>
      <c r="CT40" s="80"/>
      <c r="CU40" s="80"/>
      <c r="CV40" s="80"/>
      <c r="CW40" s="80"/>
      <c r="CX40" s="80"/>
      <c r="CY40" s="80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>
        <v>0</v>
      </c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80">
        <f t="shared" si="3"/>
        <v>0</v>
      </c>
      <c r="FX40" s="93"/>
      <c r="FY40" s="93"/>
      <c r="FZ40" s="86"/>
      <c r="GA40" s="86"/>
      <c r="GB40" s="86"/>
      <c r="GC40" s="86"/>
      <c r="GD40" s="80">
        <f t="shared" si="2"/>
        <v>0</v>
      </c>
      <c r="GE40" s="80"/>
      <c r="GF40" s="80"/>
      <c r="GG40" s="80"/>
      <c r="GH40" s="80"/>
      <c r="GI40" s="80"/>
      <c r="GJ40" s="80"/>
      <c r="GK40" s="80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>
        <v>0</v>
      </c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  <c r="IW40" s="86"/>
      <c r="IX40" s="86"/>
      <c r="IY40" s="86"/>
      <c r="IZ40" s="86"/>
      <c r="JA40" s="86"/>
      <c r="JB40" s="86"/>
      <c r="JC40" s="86"/>
      <c r="JD40" s="86"/>
      <c r="JE40" s="86"/>
      <c r="JF40" s="86"/>
      <c r="JG40" s="86"/>
      <c r="JH40" s="86"/>
    </row>
    <row r="41" spans="1:268" s="83" customFormat="1" ht="12" x14ac:dyDescent="0.25">
      <c r="A41" s="78" t="s">
        <v>1462</v>
      </c>
      <c r="B41" s="80"/>
      <c r="C41" s="79"/>
      <c r="D41" s="111"/>
      <c r="E41" s="108"/>
      <c r="F41" s="115"/>
      <c r="G41" s="111"/>
      <c r="H41" s="108"/>
      <c r="I41" s="115"/>
      <c r="J41" s="79"/>
      <c r="K41" s="79"/>
      <c r="L41" s="79"/>
      <c r="M41" s="80">
        <f t="shared" ref="M41:M74" si="4">$AP$3*F43</f>
        <v>0</v>
      </c>
      <c r="N41" s="80"/>
      <c r="O41" s="80"/>
      <c r="P41" s="80"/>
      <c r="Q41" s="80"/>
      <c r="R41" s="80"/>
      <c r="S41" s="80"/>
      <c r="T41" s="80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>
        <v>0</v>
      </c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93"/>
      <c r="CM41" s="93"/>
      <c r="CN41" s="79"/>
      <c r="CO41" s="79"/>
      <c r="CP41" s="79"/>
      <c r="CQ41" s="79"/>
      <c r="CR41" s="80" t="e">
        <f>$AP$3*#REF!</f>
        <v>#REF!</v>
      </c>
      <c r="CS41" s="80"/>
      <c r="CT41" s="80"/>
      <c r="CU41" s="80"/>
      <c r="CV41" s="80"/>
      <c r="CW41" s="80"/>
      <c r="CX41" s="80"/>
      <c r="CY41" s="80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>
        <v>0</v>
      </c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80">
        <f t="shared" si="3"/>
        <v>0</v>
      </c>
      <c r="FX41" s="93"/>
      <c r="FY41" s="93"/>
      <c r="FZ41" s="86"/>
      <c r="GA41" s="86"/>
      <c r="GB41" s="86"/>
      <c r="GC41" s="86"/>
      <c r="GD41" s="80">
        <f t="shared" ref="GD41:GD67" si="5">$AP$3*FU43</f>
        <v>0</v>
      </c>
      <c r="GE41" s="80"/>
      <c r="GF41" s="80"/>
      <c r="GG41" s="80"/>
      <c r="GH41" s="80"/>
      <c r="GI41" s="80"/>
      <c r="GJ41" s="80"/>
      <c r="GK41" s="80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>
        <v>0</v>
      </c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  <c r="IW41" s="86"/>
      <c r="IX41" s="86"/>
      <c r="IY41" s="86"/>
      <c r="IZ41" s="86"/>
      <c r="JA41" s="86"/>
      <c r="JB41" s="86"/>
      <c r="JC41" s="86"/>
      <c r="JD41" s="86"/>
      <c r="JE41" s="86"/>
      <c r="JF41" s="86"/>
      <c r="JG41" s="86"/>
      <c r="JH41" s="86"/>
    </row>
    <row r="42" spans="1:268" s="83" customFormat="1" ht="24" x14ac:dyDescent="0.25">
      <c r="A42" s="78" t="s">
        <v>1032</v>
      </c>
      <c r="B42" s="80"/>
      <c r="C42" s="79"/>
      <c r="D42" s="93"/>
      <c r="E42" s="93"/>
      <c r="F42" s="79"/>
      <c r="G42" s="93"/>
      <c r="H42" s="93"/>
      <c r="I42" s="79"/>
      <c r="J42" s="79"/>
      <c r="K42" s="79"/>
      <c r="L42" s="79"/>
      <c r="M42" s="80">
        <f t="shared" si="4"/>
        <v>0</v>
      </c>
      <c r="N42" s="80"/>
      <c r="O42" s="80"/>
      <c r="P42" s="80"/>
      <c r="Q42" s="80"/>
      <c r="R42" s="80"/>
      <c r="S42" s="80"/>
      <c r="T42" s="80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>
        <v>0</v>
      </c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93">
        <v>200</v>
      </c>
      <c r="CM42" s="93" t="s">
        <v>1479</v>
      </c>
      <c r="CN42" s="79" t="s">
        <v>1476</v>
      </c>
      <c r="CO42" s="79"/>
      <c r="CP42" s="79"/>
      <c r="CQ42" s="79"/>
      <c r="CR42" s="80" t="e">
        <f>$AP$3*#REF!</f>
        <v>#REF!</v>
      </c>
      <c r="CS42" s="80"/>
      <c r="CT42" s="80"/>
      <c r="CU42" s="80"/>
      <c r="CV42" s="80"/>
      <c r="CW42" s="80"/>
      <c r="CX42" s="80"/>
      <c r="CY42" s="80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>
        <v>0</v>
      </c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80">
        <f t="shared" si="3"/>
        <v>200</v>
      </c>
      <c r="FX42" s="93"/>
      <c r="FY42" s="93"/>
      <c r="FZ42" s="86"/>
      <c r="GA42" s="86"/>
      <c r="GB42" s="86"/>
      <c r="GC42" s="86"/>
      <c r="GD42" s="80">
        <f t="shared" si="5"/>
        <v>0</v>
      </c>
      <c r="GE42" s="80"/>
      <c r="GF42" s="80"/>
      <c r="GG42" s="80"/>
      <c r="GH42" s="80"/>
      <c r="GI42" s="80"/>
      <c r="GJ42" s="80"/>
      <c r="GK42" s="80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>
        <v>0</v>
      </c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  <c r="IW42" s="86"/>
      <c r="IX42" s="86"/>
      <c r="IY42" s="86"/>
      <c r="IZ42" s="86"/>
      <c r="JA42" s="86"/>
      <c r="JB42" s="86"/>
      <c r="JC42" s="86"/>
      <c r="JD42" s="86"/>
      <c r="JE42" s="86"/>
      <c r="JF42" s="86"/>
      <c r="JG42" s="86"/>
      <c r="JH42" s="86"/>
    </row>
    <row r="43" spans="1:268" s="83" customFormat="1" ht="24" x14ac:dyDescent="0.25">
      <c r="A43" s="78" t="s">
        <v>1033</v>
      </c>
      <c r="B43" s="80"/>
      <c r="C43" s="79"/>
      <c r="D43" s="93"/>
      <c r="E43" s="93"/>
      <c r="F43" s="79"/>
      <c r="G43" s="93"/>
      <c r="H43" s="93"/>
      <c r="I43" s="79"/>
      <c r="J43" s="79"/>
      <c r="K43" s="79"/>
      <c r="L43" s="79"/>
      <c r="M43" s="80">
        <f t="shared" si="4"/>
        <v>0</v>
      </c>
      <c r="N43" s="80"/>
      <c r="O43" s="80"/>
      <c r="P43" s="80"/>
      <c r="Q43" s="80"/>
      <c r="R43" s="80"/>
      <c r="S43" s="80"/>
      <c r="T43" s="80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>
        <v>0</v>
      </c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93">
        <v>108.7</v>
      </c>
      <c r="CM43" s="93" t="s">
        <v>1479</v>
      </c>
      <c r="CN43" s="79" t="s">
        <v>1476</v>
      </c>
      <c r="CO43" s="79"/>
      <c r="CP43" s="79"/>
      <c r="CQ43" s="79"/>
      <c r="CR43" s="80" t="e">
        <f>$AP$3*#REF!</f>
        <v>#REF!</v>
      </c>
      <c r="CS43" s="80"/>
      <c r="CT43" s="80"/>
      <c r="CU43" s="80"/>
      <c r="CV43" s="80"/>
      <c r="CW43" s="80"/>
      <c r="CX43" s="80"/>
      <c r="CY43" s="80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>
        <v>0</v>
      </c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80">
        <f t="shared" si="3"/>
        <v>108.7</v>
      </c>
      <c r="FX43" s="93"/>
      <c r="FY43" s="93"/>
      <c r="FZ43" s="86"/>
      <c r="GA43" s="86"/>
      <c r="GB43" s="86"/>
      <c r="GC43" s="86"/>
      <c r="GD43" s="80">
        <f t="shared" si="5"/>
        <v>0</v>
      </c>
      <c r="GE43" s="80"/>
      <c r="GF43" s="80"/>
      <c r="GG43" s="80"/>
      <c r="GH43" s="80"/>
      <c r="GI43" s="80"/>
      <c r="GJ43" s="80"/>
      <c r="GK43" s="80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>
        <v>0</v>
      </c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86"/>
      <c r="IY43" s="86"/>
      <c r="IZ43" s="86"/>
      <c r="JA43" s="86"/>
      <c r="JB43" s="86"/>
      <c r="JC43" s="86"/>
      <c r="JD43" s="86"/>
      <c r="JE43" s="86"/>
      <c r="JF43" s="86"/>
      <c r="JG43" s="86"/>
      <c r="JH43" s="86"/>
    </row>
    <row r="44" spans="1:268" s="83" customFormat="1" ht="24" x14ac:dyDescent="0.25">
      <c r="A44" s="78" t="s">
        <v>1034</v>
      </c>
      <c r="B44" s="80"/>
      <c r="C44" s="79"/>
      <c r="D44" s="93"/>
      <c r="E44" s="93"/>
      <c r="F44" s="79"/>
      <c r="G44" s="93"/>
      <c r="H44" s="93"/>
      <c r="I44" s="79"/>
      <c r="J44" s="79"/>
      <c r="K44" s="79"/>
      <c r="L44" s="79"/>
      <c r="M44" s="80">
        <f t="shared" si="4"/>
        <v>0</v>
      </c>
      <c r="N44" s="80"/>
      <c r="O44" s="80"/>
      <c r="P44" s="80"/>
      <c r="Q44" s="80"/>
      <c r="R44" s="80"/>
      <c r="S44" s="80"/>
      <c r="T44" s="80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>
        <v>0</v>
      </c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93"/>
      <c r="CM44" s="93"/>
      <c r="CN44" s="79"/>
      <c r="CO44" s="79"/>
      <c r="CP44" s="79"/>
      <c r="CQ44" s="79"/>
      <c r="CR44" s="80" t="e">
        <f>$AP$3*#REF!</f>
        <v>#REF!</v>
      </c>
      <c r="CS44" s="80"/>
      <c r="CT44" s="80"/>
      <c r="CU44" s="80"/>
      <c r="CV44" s="80"/>
      <c r="CW44" s="80"/>
      <c r="CX44" s="80"/>
      <c r="CY44" s="80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>
        <v>0</v>
      </c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80">
        <f t="shared" si="3"/>
        <v>0</v>
      </c>
      <c r="FX44" s="93">
        <v>15</v>
      </c>
      <c r="FY44" s="93" t="s">
        <v>1481</v>
      </c>
      <c r="FZ44" s="86" t="s">
        <v>1476</v>
      </c>
      <c r="GA44" s="86"/>
      <c r="GB44" s="86"/>
      <c r="GC44" s="86"/>
      <c r="GD44" s="80">
        <f t="shared" si="5"/>
        <v>0</v>
      </c>
      <c r="GE44" s="80"/>
      <c r="GF44" s="80"/>
      <c r="GG44" s="80"/>
      <c r="GH44" s="80"/>
      <c r="GI44" s="80"/>
      <c r="GJ44" s="80"/>
      <c r="GK44" s="80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>
        <v>0</v>
      </c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  <c r="JC44" s="86"/>
      <c r="JD44" s="86"/>
      <c r="JE44" s="86"/>
      <c r="JF44" s="86"/>
      <c r="JG44" s="86"/>
      <c r="JH44" s="86"/>
    </row>
    <row r="45" spans="1:268" s="83" customFormat="1" ht="12" x14ac:dyDescent="0.25">
      <c r="A45" s="78" t="s">
        <v>1379</v>
      </c>
      <c r="B45" s="105">
        <v>1</v>
      </c>
      <c r="C45" s="113"/>
      <c r="D45" s="93"/>
      <c r="E45" s="93"/>
      <c r="F45" s="79"/>
      <c r="G45" s="93"/>
      <c r="H45" s="93"/>
      <c r="I45" s="79"/>
      <c r="J45" s="79"/>
      <c r="K45" s="79"/>
      <c r="L45" s="79"/>
      <c r="M45" s="80">
        <f t="shared" si="4"/>
        <v>0</v>
      </c>
      <c r="N45" s="80"/>
      <c r="O45" s="80"/>
      <c r="P45" s="80"/>
      <c r="Q45" s="80"/>
      <c r="R45" s="80"/>
      <c r="S45" s="80"/>
      <c r="T45" s="80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>
        <v>0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93"/>
      <c r="CM45" s="93"/>
      <c r="CN45" s="79"/>
      <c r="CO45" s="79"/>
      <c r="CP45" s="79"/>
      <c r="CQ45" s="79"/>
      <c r="CR45" s="80" t="e">
        <f>$AP$3*#REF!</f>
        <v>#REF!</v>
      </c>
      <c r="CS45" s="80"/>
      <c r="CT45" s="80"/>
      <c r="CU45" s="80"/>
      <c r="CV45" s="80"/>
      <c r="CW45" s="80"/>
      <c r="CX45" s="80"/>
      <c r="CY45" s="80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>
        <v>0</v>
      </c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80">
        <f t="shared" si="3"/>
        <v>0</v>
      </c>
      <c r="GA45" s="86"/>
      <c r="GB45" s="86"/>
      <c r="GC45" s="86"/>
      <c r="GD45" s="80">
        <f t="shared" si="5"/>
        <v>0</v>
      </c>
      <c r="GE45" s="80"/>
      <c r="GF45" s="80"/>
      <c r="GG45" s="80"/>
      <c r="GH45" s="80"/>
      <c r="GI45" s="80"/>
      <c r="GJ45" s="80"/>
      <c r="GK45" s="80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>
        <v>0</v>
      </c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86"/>
      <c r="IY45" s="86"/>
      <c r="IZ45" s="86"/>
      <c r="JA45" s="86"/>
      <c r="JB45" s="86"/>
      <c r="JC45" s="86"/>
      <c r="JD45" s="86"/>
      <c r="JE45" s="86"/>
      <c r="JF45" s="86"/>
      <c r="JG45" s="86"/>
      <c r="JH45" s="86"/>
    </row>
    <row r="46" spans="1:268" s="83" customFormat="1" ht="12" x14ac:dyDescent="0.25">
      <c r="A46" s="78" t="s">
        <v>1380</v>
      </c>
      <c r="B46" s="105"/>
      <c r="C46" s="113"/>
      <c r="D46" s="93"/>
      <c r="E46" s="93"/>
      <c r="F46" s="79"/>
      <c r="G46" s="93"/>
      <c r="H46" s="93"/>
      <c r="I46" s="79"/>
      <c r="J46" s="79"/>
      <c r="K46" s="79"/>
      <c r="L46" s="79"/>
      <c r="M46" s="80">
        <f t="shared" si="4"/>
        <v>0</v>
      </c>
      <c r="N46" s="80"/>
      <c r="O46" s="80"/>
      <c r="P46" s="80"/>
      <c r="Q46" s="80"/>
      <c r="R46" s="80"/>
      <c r="S46" s="80"/>
      <c r="T46" s="80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>
        <v>0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93"/>
      <c r="CM46" s="93"/>
      <c r="CN46" s="79"/>
      <c r="CO46" s="79"/>
      <c r="CP46" s="79"/>
      <c r="CQ46" s="79"/>
      <c r="CR46" s="80" t="e">
        <f>$AP$3*#REF!</f>
        <v>#REF!</v>
      </c>
      <c r="CS46" s="80"/>
      <c r="CT46" s="80"/>
      <c r="CU46" s="80"/>
      <c r="CV46" s="80"/>
      <c r="CW46" s="80"/>
      <c r="CX46" s="80"/>
      <c r="CY46" s="80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>
        <v>0</v>
      </c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80">
        <f t="shared" si="3"/>
        <v>0</v>
      </c>
      <c r="FX46" s="93"/>
      <c r="FY46" s="93"/>
      <c r="FZ46" s="86"/>
      <c r="GA46" s="86"/>
      <c r="GB46" s="86"/>
      <c r="GC46" s="86"/>
      <c r="GD46" s="80">
        <f t="shared" si="5"/>
        <v>0</v>
      </c>
      <c r="GE46" s="80"/>
      <c r="GF46" s="80"/>
      <c r="GG46" s="80"/>
      <c r="GH46" s="80"/>
      <c r="GI46" s="80"/>
      <c r="GJ46" s="80"/>
      <c r="GK46" s="80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>
        <v>0</v>
      </c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86"/>
      <c r="IY46" s="86"/>
      <c r="IZ46" s="86"/>
      <c r="JA46" s="86"/>
      <c r="JB46" s="86"/>
      <c r="JC46" s="86"/>
      <c r="JD46" s="86"/>
      <c r="JE46" s="86"/>
      <c r="JF46" s="86"/>
      <c r="JG46" s="86"/>
      <c r="JH46" s="86"/>
    </row>
    <row r="47" spans="1:268" s="83" customFormat="1" ht="24" x14ac:dyDescent="0.25">
      <c r="A47" s="78" t="s">
        <v>1035</v>
      </c>
      <c r="B47" s="80"/>
      <c r="C47" s="79"/>
      <c r="D47" s="93"/>
      <c r="E47" s="93"/>
      <c r="F47" s="79"/>
      <c r="G47" s="93"/>
      <c r="H47" s="93"/>
      <c r="I47" s="79"/>
      <c r="J47" s="79"/>
      <c r="K47" s="79"/>
      <c r="L47" s="79"/>
      <c r="M47" s="80">
        <f t="shared" si="4"/>
        <v>0</v>
      </c>
      <c r="N47" s="80"/>
      <c r="O47" s="80"/>
      <c r="P47" s="80"/>
      <c r="Q47" s="80"/>
      <c r="R47" s="80"/>
      <c r="S47" s="80"/>
      <c r="T47" s="80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>
        <v>0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93"/>
      <c r="CM47" s="93"/>
      <c r="CN47" s="79"/>
      <c r="CO47" s="79"/>
      <c r="CP47" s="79"/>
      <c r="CQ47" s="79"/>
      <c r="CR47" s="80" t="e">
        <f>$AP$3*#REF!</f>
        <v>#REF!</v>
      </c>
      <c r="CS47" s="80"/>
      <c r="CT47" s="80"/>
      <c r="CU47" s="80"/>
      <c r="CV47" s="80"/>
      <c r="CW47" s="80"/>
      <c r="CX47" s="80"/>
      <c r="CY47" s="80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>
        <v>0</v>
      </c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80">
        <f t="shared" si="3"/>
        <v>0</v>
      </c>
      <c r="FX47" s="93">
        <v>30</v>
      </c>
      <c r="FY47" s="93" t="s">
        <v>1481</v>
      </c>
      <c r="FZ47" s="86" t="s">
        <v>1476</v>
      </c>
      <c r="GA47" s="86"/>
      <c r="GB47" s="86"/>
      <c r="GC47" s="86"/>
      <c r="GD47" s="80">
        <f t="shared" si="5"/>
        <v>0</v>
      </c>
      <c r="GE47" s="80"/>
      <c r="GF47" s="80"/>
      <c r="GG47" s="80"/>
      <c r="GH47" s="80"/>
      <c r="GI47" s="80"/>
      <c r="GJ47" s="80"/>
      <c r="GK47" s="80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>
        <v>0</v>
      </c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  <c r="IW47" s="86"/>
      <c r="IX47" s="86"/>
      <c r="IY47" s="86"/>
      <c r="IZ47" s="86"/>
      <c r="JA47" s="86"/>
      <c r="JB47" s="86"/>
      <c r="JC47" s="86"/>
      <c r="JD47" s="86"/>
      <c r="JE47" s="86"/>
      <c r="JF47" s="86"/>
      <c r="JG47" s="86"/>
      <c r="JH47" s="86"/>
    </row>
    <row r="48" spans="1:268" s="83" customFormat="1" ht="24" x14ac:dyDescent="0.25">
      <c r="A48" s="78" t="s">
        <v>1036</v>
      </c>
      <c r="B48" s="80"/>
      <c r="C48" s="79"/>
      <c r="D48" s="93"/>
      <c r="E48" s="93"/>
      <c r="F48" s="79"/>
      <c r="G48" s="93"/>
      <c r="H48" s="93"/>
      <c r="I48" s="79"/>
      <c r="J48" s="79"/>
      <c r="K48" s="79"/>
      <c r="L48" s="79"/>
      <c r="M48" s="80">
        <f t="shared" si="4"/>
        <v>0</v>
      </c>
      <c r="N48" s="80"/>
      <c r="O48" s="80"/>
      <c r="P48" s="80"/>
      <c r="Q48" s="80"/>
      <c r="R48" s="80"/>
      <c r="S48" s="80"/>
      <c r="T48" s="80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>
        <v>0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93">
        <v>125</v>
      </c>
      <c r="CM48" s="93" t="s">
        <v>1477</v>
      </c>
      <c r="CN48" s="79" t="s">
        <v>1476</v>
      </c>
      <c r="CO48" s="79"/>
      <c r="CP48" s="79"/>
      <c r="CQ48" s="79"/>
      <c r="CR48" s="80" t="e">
        <f>$AP$3*#REF!</f>
        <v>#REF!</v>
      </c>
      <c r="CS48" s="80"/>
      <c r="CT48" s="80"/>
      <c r="CU48" s="80"/>
      <c r="CV48" s="80"/>
      <c r="CW48" s="80"/>
      <c r="CX48" s="80"/>
      <c r="CY48" s="80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>
        <v>0</v>
      </c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80">
        <f t="shared" si="3"/>
        <v>125</v>
      </c>
      <c r="GA48" s="86"/>
      <c r="GB48" s="86"/>
      <c r="GC48" s="86"/>
      <c r="GD48" s="80">
        <f t="shared" si="5"/>
        <v>0</v>
      </c>
      <c r="GE48" s="80"/>
      <c r="GF48" s="80"/>
      <c r="GG48" s="80"/>
      <c r="GH48" s="80"/>
      <c r="GI48" s="80"/>
      <c r="GJ48" s="80"/>
      <c r="GK48" s="80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>
        <v>0</v>
      </c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86"/>
      <c r="IY48" s="86"/>
      <c r="IZ48" s="86"/>
      <c r="JA48" s="86"/>
      <c r="JB48" s="86"/>
      <c r="JC48" s="86"/>
      <c r="JD48" s="86"/>
      <c r="JE48" s="86"/>
      <c r="JF48" s="86"/>
      <c r="JG48" s="86"/>
      <c r="JH48" s="86"/>
    </row>
    <row r="49" spans="1:268" s="83" customFormat="1" ht="24" x14ac:dyDescent="0.25">
      <c r="A49" s="78" t="s">
        <v>1037</v>
      </c>
      <c r="B49" s="80"/>
      <c r="C49" s="79"/>
      <c r="D49" s="93"/>
      <c r="E49" s="93"/>
      <c r="F49" s="79"/>
      <c r="G49" s="93"/>
      <c r="H49" s="93"/>
      <c r="I49" s="79"/>
      <c r="J49" s="79"/>
      <c r="K49" s="79"/>
      <c r="L49" s="79"/>
      <c r="M49" s="80">
        <f t="shared" si="4"/>
        <v>0</v>
      </c>
      <c r="N49" s="80"/>
      <c r="O49" s="80"/>
      <c r="P49" s="80"/>
      <c r="Q49" s="80"/>
      <c r="R49" s="80"/>
      <c r="S49" s="80"/>
      <c r="T49" s="80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>
        <v>0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93">
        <v>83.6</v>
      </c>
      <c r="CM49" s="93" t="s">
        <v>1477</v>
      </c>
      <c r="CN49" s="79" t="s">
        <v>1476</v>
      </c>
      <c r="CO49" s="79"/>
      <c r="CP49" s="79"/>
      <c r="CQ49" s="79"/>
      <c r="CR49" s="80" t="e">
        <f>$AP$3*#REF!</f>
        <v>#REF!</v>
      </c>
      <c r="CS49" s="80"/>
      <c r="CT49" s="80"/>
      <c r="CU49" s="80"/>
      <c r="CV49" s="80"/>
      <c r="CW49" s="80"/>
      <c r="CX49" s="80"/>
      <c r="CY49" s="80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>
        <v>0</v>
      </c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80">
        <f t="shared" si="3"/>
        <v>83.6</v>
      </c>
      <c r="FX49" s="93"/>
      <c r="FY49" s="93"/>
      <c r="FZ49" s="86"/>
      <c r="GA49" s="86"/>
      <c r="GB49" s="86"/>
      <c r="GC49" s="86"/>
      <c r="GD49" s="80">
        <f t="shared" si="5"/>
        <v>0</v>
      </c>
      <c r="GE49" s="80"/>
      <c r="GF49" s="80"/>
      <c r="GG49" s="80"/>
      <c r="GH49" s="80"/>
      <c r="GI49" s="80"/>
      <c r="GJ49" s="80"/>
      <c r="GK49" s="80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>
        <v>0</v>
      </c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  <c r="IW49" s="86"/>
      <c r="IX49" s="86"/>
      <c r="IY49" s="86"/>
      <c r="IZ49" s="86"/>
      <c r="JA49" s="86"/>
      <c r="JB49" s="86"/>
      <c r="JC49" s="86"/>
      <c r="JD49" s="86"/>
      <c r="JE49" s="86"/>
      <c r="JF49" s="86"/>
      <c r="JG49" s="86"/>
      <c r="JH49" s="86"/>
    </row>
    <row r="50" spans="1:268" s="83" customFormat="1" ht="24" x14ac:dyDescent="0.25">
      <c r="A50" s="78" t="s">
        <v>1038</v>
      </c>
      <c r="B50" s="80"/>
      <c r="C50" s="79"/>
      <c r="D50" s="93"/>
      <c r="E50" s="93"/>
      <c r="F50" s="79"/>
      <c r="G50" s="93"/>
      <c r="H50" s="93"/>
      <c r="I50" s="79"/>
      <c r="J50" s="79"/>
      <c r="K50" s="79"/>
      <c r="L50" s="79"/>
      <c r="M50" s="80">
        <f t="shared" si="4"/>
        <v>0</v>
      </c>
      <c r="N50" s="80"/>
      <c r="O50" s="80"/>
      <c r="P50" s="80"/>
      <c r="Q50" s="80"/>
      <c r="R50" s="80"/>
      <c r="S50" s="80"/>
      <c r="T50" s="80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>
        <v>0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93"/>
      <c r="CM50" s="93"/>
      <c r="CN50" s="79"/>
      <c r="CO50" s="79"/>
      <c r="CP50" s="79"/>
      <c r="CQ50" s="79"/>
      <c r="CR50" s="80" t="e">
        <f>$AP$3*#REF!</f>
        <v>#REF!</v>
      </c>
      <c r="CS50" s="80"/>
      <c r="CT50" s="80"/>
      <c r="CU50" s="80"/>
      <c r="CV50" s="80"/>
      <c r="CW50" s="80"/>
      <c r="CX50" s="80"/>
      <c r="CY50" s="80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>
        <v>0</v>
      </c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80">
        <f t="shared" si="3"/>
        <v>0</v>
      </c>
      <c r="FX50" s="93">
        <v>40</v>
      </c>
      <c r="FY50" s="93" t="s">
        <v>1479</v>
      </c>
      <c r="FZ50" s="86" t="s">
        <v>1476</v>
      </c>
      <c r="GA50" s="86"/>
      <c r="GB50" s="86"/>
      <c r="GC50" s="86"/>
      <c r="GD50" s="80">
        <f t="shared" si="5"/>
        <v>0</v>
      </c>
      <c r="GE50" s="80"/>
      <c r="GF50" s="80"/>
      <c r="GG50" s="80"/>
      <c r="GH50" s="80"/>
      <c r="GI50" s="80"/>
      <c r="GJ50" s="80"/>
      <c r="GK50" s="80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>
        <v>0</v>
      </c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  <c r="IW50" s="86"/>
      <c r="IX50" s="86"/>
      <c r="IY50" s="86"/>
      <c r="IZ50" s="86"/>
      <c r="JA50" s="86"/>
      <c r="JB50" s="86"/>
      <c r="JC50" s="86"/>
      <c r="JD50" s="86"/>
      <c r="JE50" s="86"/>
      <c r="JF50" s="86"/>
      <c r="JG50" s="86"/>
      <c r="JH50" s="86"/>
    </row>
    <row r="51" spans="1:268" s="83" customFormat="1" ht="24" x14ac:dyDescent="0.25">
      <c r="A51" s="78" t="s">
        <v>1039</v>
      </c>
      <c r="B51" s="80"/>
      <c r="C51" s="79"/>
      <c r="D51" s="93"/>
      <c r="E51" s="93"/>
      <c r="F51" s="79"/>
      <c r="G51" s="93"/>
      <c r="H51" s="93"/>
      <c r="I51" s="79"/>
      <c r="J51" s="79"/>
      <c r="K51" s="79"/>
      <c r="L51" s="79"/>
      <c r="M51" s="80">
        <f t="shared" si="4"/>
        <v>0</v>
      </c>
      <c r="N51" s="80"/>
      <c r="O51" s="80"/>
      <c r="P51" s="80"/>
      <c r="Q51" s="80"/>
      <c r="R51" s="80"/>
      <c r="S51" s="80"/>
      <c r="T51" s="80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>
        <v>0</v>
      </c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93"/>
      <c r="CM51" s="93"/>
      <c r="CN51" s="79"/>
      <c r="CO51" s="79"/>
      <c r="CP51" s="79"/>
      <c r="CQ51" s="79"/>
      <c r="CR51" s="80" t="e">
        <f>$AP$3*#REF!</f>
        <v>#REF!</v>
      </c>
      <c r="CS51" s="80"/>
      <c r="CT51" s="80"/>
      <c r="CU51" s="80"/>
      <c r="CV51" s="80"/>
      <c r="CW51" s="80"/>
      <c r="CX51" s="80"/>
      <c r="CY51" s="80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>
        <v>0</v>
      </c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80">
        <f t="shared" si="3"/>
        <v>0</v>
      </c>
      <c r="FX51" s="93">
        <v>10</v>
      </c>
      <c r="FY51" s="93" t="s">
        <v>1479</v>
      </c>
      <c r="FZ51" s="86" t="s">
        <v>1476</v>
      </c>
      <c r="GA51" s="86"/>
      <c r="GB51" s="86"/>
      <c r="GC51" s="86"/>
      <c r="GD51" s="80">
        <f t="shared" si="5"/>
        <v>0</v>
      </c>
      <c r="GE51" s="80"/>
      <c r="GF51" s="80"/>
      <c r="GG51" s="80"/>
      <c r="GH51" s="80"/>
      <c r="GI51" s="80"/>
      <c r="GJ51" s="80"/>
      <c r="GK51" s="80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>
        <v>0</v>
      </c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  <c r="IW51" s="86"/>
      <c r="IX51" s="86"/>
      <c r="IY51" s="86"/>
      <c r="IZ51" s="86"/>
      <c r="JA51" s="86"/>
      <c r="JB51" s="86"/>
      <c r="JC51" s="86"/>
      <c r="JD51" s="86"/>
      <c r="JE51" s="86"/>
      <c r="JF51" s="86"/>
      <c r="JG51" s="86"/>
      <c r="JH51" s="86"/>
    </row>
    <row r="52" spans="1:268" s="83" customFormat="1" ht="24" x14ac:dyDescent="0.25">
      <c r="A52" s="78" t="s">
        <v>1044</v>
      </c>
      <c r="B52" s="80"/>
      <c r="C52" s="79"/>
      <c r="D52" s="93"/>
      <c r="E52" s="93"/>
      <c r="F52" s="79"/>
      <c r="G52" s="93"/>
      <c r="H52" s="93"/>
      <c r="I52" s="79"/>
      <c r="J52" s="79"/>
      <c r="K52" s="79"/>
      <c r="L52" s="79"/>
      <c r="M52" s="80">
        <f t="shared" si="4"/>
        <v>0</v>
      </c>
      <c r="N52" s="80"/>
      <c r="O52" s="80"/>
      <c r="P52" s="80"/>
      <c r="Q52" s="80"/>
      <c r="R52" s="80"/>
      <c r="S52" s="80"/>
      <c r="T52" s="80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>
        <v>0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93"/>
      <c r="CM52" s="93"/>
      <c r="CN52" s="79"/>
      <c r="CO52" s="79"/>
      <c r="CP52" s="79"/>
      <c r="CQ52" s="79"/>
      <c r="CR52" s="80" t="e">
        <f>$AP$3*#REF!</f>
        <v>#REF!</v>
      </c>
      <c r="CS52" s="80"/>
      <c r="CT52" s="80"/>
      <c r="CU52" s="80"/>
      <c r="CV52" s="80"/>
      <c r="CW52" s="80"/>
      <c r="CX52" s="80"/>
      <c r="CY52" s="80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>
        <v>0</v>
      </c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80">
        <f t="shared" si="3"/>
        <v>0</v>
      </c>
      <c r="FX52" s="93">
        <v>15</v>
      </c>
      <c r="FY52" s="93" t="s">
        <v>1479</v>
      </c>
      <c r="FZ52" s="86" t="s">
        <v>1476</v>
      </c>
      <c r="GA52" s="86"/>
      <c r="GB52" s="86"/>
      <c r="GC52" s="86"/>
      <c r="GD52" s="80">
        <f t="shared" si="5"/>
        <v>0</v>
      </c>
      <c r="GE52" s="80"/>
      <c r="GF52" s="80"/>
      <c r="GG52" s="80"/>
      <c r="GH52" s="80"/>
      <c r="GI52" s="80"/>
      <c r="GJ52" s="80"/>
      <c r="GK52" s="80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>
        <v>0</v>
      </c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  <c r="IY52" s="86"/>
      <c r="IZ52" s="86"/>
      <c r="JA52" s="86"/>
      <c r="JB52" s="86"/>
      <c r="JC52" s="86"/>
      <c r="JD52" s="86"/>
      <c r="JE52" s="86"/>
      <c r="JF52" s="86"/>
      <c r="JG52" s="86"/>
      <c r="JH52" s="86"/>
    </row>
    <row r="53" spans="1:268" s="83" customFormat="1" ht="24" x14ac:dyDescent="0.25">
      <c r="A53" s="78" t="s">
        <v>1045</v>
      </c>
      <c r="B53" s="80"/>
      <c r="C53" s="79"/>
      <c r="D53" s="93"/>
      <c r="E53" s="93"/>
      <c r="F53" s="79"/>
      <c r="G53" s="93"/>
      <c r="H53" s="93"/>
      <c r="I53" s="79"/>
      <c r="J53" s="79"/>
      <c r="K53" s="79"/>
      <c r="L53" s="79"/>
      <c r="M53" s="80" t="e">
        <f t="shared" si="4"/>
        <v>#VALUE!</v>
      </c>
      <c r="N53" s="80"/>
      <c r="O53" s="80"/>
      <c r="P53" s="80"/>
      <c r="Q53" s="80"/>
      <c r="R53" s="80"/>
      <c r="S53" s="80"/>
      <c r="T53" s="80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>
        <v>0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93">
        <v>108.7</v>
      </c>
      <c r="CM53" s="93" t="s">
        <v>1477</v>
      </c>
      <c r="CN53" s="79" t="s">
        <v>1476</v>
      </c>
      <c r="CO53" s="79"/>
      <c r="CP53" s="79"/>
      <c r="CQ53" s="79"/>
      <c r="CR53" s="80" t="e">
        <f>$AP$3*#REF!</f>
        <v>#REF!</v>
      </c>
      <c r="CS53" s="80"/>
      <c r="CT53" s="80"/>
      <c r="CU53" s="80"/>
      <c r="CV53" s="80"/>
      <c r="CW53" s="80"/>
      <c r="CX53" s="80"/>
      <c r="CY53" s="80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>
        <v>0</v>
      </c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80">
        <f t="shared" si="3"/>
        <v>108.7</v>
      </c>
      <c r="GA53" s="86"/>
      <c r="GB53" s="86"/>
      <c r="GC53" s="86"/>
      <c r="GD53" s="80">
        <f t="shared" si="5"/>
        <v>0</v>
      </c>
      <c r="GE53" s="80"/>
      <c r="GF53" s="80"/>
      <c r="GG53" s="80"/>
      <c r="GH53" s="80"/>
      <c r="GI53" s="80"/>
      <c r="GJ53" s="80"/>
      <c r="GK53" s="80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>
        <v>0</v>
      </c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  <c r="IW53" s="86"/>
      <c r="IX53" s="86"/>
      <c r="IY53" s="86"/>
      <c r="IZ53" s="86"/>
      <c r="JA53" s="86"/>
      <c r="JB53" s="86"/>
      <c r="JC53" s="86"/>
      <c r="JD53" s="86"/>
      <c r="JE53" s="86"/>
      <c r="JF53" s="86"/>
      <c r="JG53" s="86"/>
      <c r="JH53" s="86"/>
    </row>
    <row r="54" spans="1:268" s="83" customFormat="1" ht="24" x14ac:dyDescent="0.25">
      <c r="A54" s="78" t="s">
        <v>1046</v>
      </c>
      <c r="B54" s="80"/>
      <c r="C54" s="79"/>
      <c r="D54" s="93"/>
      <c r="E54" s="93"/>
      <c r="F54" s="79"/>
      <c r="G54" s="93"/>
      <c r="H54" s="93"/>
      <c r="I54" s="79"/>
      <c r="J54" s="79"/>
      <c r="K54" s="79"/>
      <c r="L54" s="79"/>
      <c r="M54" s="80">
        <f t="shared" si="4"/>
        <v>0</v>
      </c>
      <c r="N54" s="80"/>
      <c r="O54" s="80"/>
      <c r="P54" s="80"/>
      <c r="Q54" s="80"/>
      <c r="R54" s="80"/>
      <c r="S54" s="80"/>
      <c r="T54" s="80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>
        <v>0</v>
      </c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93">
        <v>92</v>
      </c>
      <c r="CM54" s="93" t="s">
        <v>1477</v>
      </c>
      <c r="CN54" s="79" t="s">
        <v>1476</v>
      </c>
      <c r="CO54" s="79"/>
      <c r="CP54" s="79"/>
      <c r="CQ54" s="79"/>
      <c r="CR54" s="80" t="e">
        <f>$AP$3*#REF!</f>
        <v>#REF!</v>
      </c>
      <c r="CS54" s="80"/>
      <c r="CT54" s="80"/>
      <c r="CU54" s="80"/>
      <c r="CV54" s="80"/>
      <c r="CW54" s="80"/>
      <c r="CX54" s="80"/>
      <c r="CY54" s="80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>
        <v>0</v>
      </c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80">
        <f t="shared" si="3"/>
        <v>92</v>
      </c>
      <c r="FX54" s="93"/>
      <c r="FY54" s="93"/>
      <c r="FZ54" s="86"/>
      <c r="GA54" s="86"/>
      <c r="GB54" s="86"/>
      <c r="GC54" s="86"/>
      <c r="GD54" s="80">
        <f t="shared" si="5"/>
        <v>0</v>
      </c>
      <c r="GE54" s="80"/>
      <c r="GF54" s="80"/>
      <c r="GG54" s="80"/>
      <c r="GH54" s="80"/>
      <c r="GI54" s="80"/>
      <c r="GJ54" s="80"/>
      <c r="GK54" s="80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>
        <v>0</v>
      </c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</row>
    <row r="55" spans="1:268" s="83" customFormat="1" ht="24" x14ac:dyDescent="0.25">
      <c r="A55" s="78" t="s">
        <v>1047</v>
      </c>
      <c r="B55" s="80"/>
      <c r="C55" s="79"/>
      <c r="D55" s="104">
        <v>200</v>
      </c>
      <c r="E55" s="104" t="s">
        <v>1477</v>
      </c>
      <c r="F55" s="114" t="s">
        <v>1482</v>
      </c>
      <c r="G55" s="97"/>
      <c r="H55" s="97"/>
      <c r="I55" s="79"/>
      <c r="J55" s="79"/>
      <c r="K55" s="79"/>
      <c r="L55" s="79"/>
      <c r="M55" s="80">
        <f t="shared" si="4"/>
        <v>0</v>
      </c>
      <c r="N55" s="80"/>
      <c r="O55" s="80"/>
      <c r="P55" s="80"/>
      <c r="Q55" s="80"/>
      <c r="R55" s="80"/>
      <c r="S55" s="80"/>
      <c r="T55" s="80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>
        <v>0</v>
      </c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93">
        <v>108.7</v>
      </c>
      <c r="CM55" s="93" t="s">
        <v>1479</v>
      </c>
      <c r="CN55" s="79" t="s">
        <v>1476</v>
      </c>
      <c r="CO55" s="79"/>
      <c r="CP55" s="79"/>
      <c r="CQ55" s="79"/>
      <c r="CR55" s="80" t="e">
        <f>$AP$3*#REF!</f>
        <v>#REF!</v>
      </c>
      <c r="CS55" s="80"/>
      <c r="CT55" s="80"/>
      <c r="CU55" s="80"/>
      <c r="CV55" s="80"/>
      <c r="CW55" s="80"/>
      <c r="CX55" s="80"/>
      <c r="CY55" s="80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>
        <v>0</v>
      </c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80">
        <f t="shared" si="3"/>
        <v>108.7</v>
      </c>
      <c r="FX55" s="93"/>
      <c r="FY55" s="93"/>
      <c r="FZ55" s="86"/>
      <c r="GA55" s="86"/>
      <c r="GB55" s="86"/>
      <c r="GC55" s="86"/>
      <c r="GD55" s="80">
        <f t="shared" si="5"/>
        <v>0</v>
      </c>
      <c r="GE55" s="80"/>
      <c r="GF55" s="80"/>
      <c r="GG55" s="80"/>
      <c r="GH55" s="80"/>
      <c r="GI55" s="80"/>
      <c r="GJ55" s="80"/>
      <c r="GK55" s="80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>
        <v>0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</row>
    <row r="56" spans="1:268" s="83" customFormat="1" ht="24" x14ac:dyDescent="0.25">
      <c r="A56" s="78" t="s">
        <v>1048</v>
      </c>
      <c r="B56" s="80"/>
      <c r="C56" s="79"/>
      <c r="D56" s="104"/>
      <c r="E56" s="104"/>
      <c r="F56" s="116"/>
      <c r="G56" s="93"/>
      <c r="H56" s="93"/>
      <c r="I56" s="79"/>
      <c r="J56" s="79"/>
      <c r="K56" s="79"/>
      <c r="L56" s="79"/>
      <c r="M56" s="80">
        <f t="shared" si="4"/>
        <v>0</v>
      </c>
      <c r="N56" s="80"/>
      <c r="O56" s="80"/>
      <c r="P56" s="80"/>
      <c r="Q56" s="80"/>
      <c r="R56" s="80"/>
      <c r="S56" s="80"/>
      <c r="T56" s="80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>
        <v>0</v>
      </c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93">
        <v>108.7</v>
      </c>
      <c r="CM56" s="93" t="s">
        <v>1479</v>
      </c>
      <c r="CN56" s="79" t="s">
        <v>1476</v>
      </c>
      <c r="CO56" s="79"/>
      <c r="CP56" s="79"/>
      <c r="CQ56" s="79"/>
      <c r="CR56" s="80" t="e">
        <f>$AP$3*#REF!</f>
        <v>#REF!</v>
      </c>
      <c r="CS56" s="80"/>
      <c r="CT56" s="80"/>
      <c r="CU56" s="80"/>
      <c r="CV56" s="80"/>
      <c r="CW56" s="80"/>
      <c r="CX56" s="80"/>
      <c r="CY56" s="80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>
        <v>0</v>
      </c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80">
        <f t="shared" si="3"/>
        <v>108.7</v>
      </c>
      <c r="FX56" s="97"/>
      <c r="FY56" s="97"/>
      <c r="FZ56" s="86"/>
      <c r="GA56" s="86"/>
      <c r="GB56" s="86"/>
      <c r="GC56" s="86"/>
      <c r="GD56" s="80">
        <f t="shared" si="5"/>
        <v>0</v>
      </c>
      <c r="GE56" s="80"/>
      <c r="GF56" s="80"/>
      <c r="GG56" s="80"/>
      <c r="GH56" s="80"/>
      <c r="GI56" s="80"/>
      <c r="GJ56" s="80"/>
      <c r="GK56" s="80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>
        <v>0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6"/>
      <c r="IZ56" s="86"/>
      <c r="JA56" s="86"/>
      <c r="JB56" s="86"/>
      <c r="JC56" s="86"/>
      <c r="JD56" s="86"/>
      <c r="JE56" s="86"/>
      <c r="JF56" s="86"/>
      <c r="JG56" s="86"/>
      <c r="JH56" s="86"/>
    </row>
    <row r="57" spans="1:268" s="83" customFormat="1" ht="12" x14ac:dyDescent="0.25">
      <c r="A57" s="78" t="s">
        <v>1049</v>
      </c>
      <c r="B57" s="80"/>
      <c r="C57" s="79"/>
      <c r="D57" s="104"/>
      <c r="E57" s="104"/>
      <c r="F57" s="115"/>
      <c r="G57" s="93"/>
      <c r="H57" s="93"/>
      <c r="I57" s="79"/>
      <c r="J57" s="79"/>
      <c r="K57" s="79"/>
      <c r="L57" s="79"/>
      <c r="M57" s="80">
        <f t="shared" si="4"/>
        <v>0</v>
      </c>
      <c r="N57" s="80"/>
      <c r="O57" s="80"/>
      <c r="P57" s="80"/>
      <c r="Q57" s="80"/>
      <c r="R57" s="80"/>
      <c r="S57" s="80"/>
      <c r="T57" s="80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>
        <v>0</v>
      </c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93"/>
      <c r="CM57" s="93"/>
      <c r="CN57" s="79"/>
      <c r="CO57" s="79"/>
      <c r="CP57" s="79"/>
      <c r="CQ57" s="79"/>
      <c r="CR57" s="80" t="e">
        <f>$AP$3*#REF!</f>
        <v>#REF!</v>
      </c>
      <c r="CS57" s="80"/>
      <c r="CT57" s="80"/>
      <c r="CU57" s="80"/>
      <c r="CV57" s="80"/>
      <c r="CW57" s="80"/>
      <c r="CX57" s="80"/>
      <c r="CY57" s="80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>
        <v>0</v>
      </c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80">
        <f t="shared" si="3"/>
        <v>0</v>
      </c>
      <c r="FX57" s="93"/>
      <c r="FY57" s="93"/>
      <c r="FZ57" s="86"/>
      <c r="GA57" s="86"/>
      <c r="GB57" s="86"/>
      <c r="GC57" s="86"/>
      <c r="GD57" s="80">
        <f t="shared" si="5"/>
        <v>0</v>
      </c>
      <c r="GE57" s="80"/>
      <c r="GF57" s="80"/>
      <c r="GG57" s="80"/>
      <c r="GH57" s="80"/>
      <c r="GI57" s="80"/>
      <c r="GJ57" s="80"/>
      <c r="GK57" s="80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>
        <v>0</v>
      </c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  <c r="IW57" s="86"/>
      <c r="IX57" s="86"/>
      <c r="IY57" s="86"/>
      <c r="IZ57" s="86"/>
      <c r="JA57" s="86"/>
      <c r="JB57" s="86"/>
      <c r="JC57" s="86"/>
      <c r="JD57" s="86"/>
      <c r="JE57" s="86"/>
      <c r="JF57" s="86"/>
      <c r="JG57" s="86"/>
      <c r="JH57" s="86"/>
    </row>
    <row r="58" spans="1:268" s="83" customFormat="1" ht="24" x14ac:dyDescent="0.25">
      <c r="A58" s="78" t="s">
        <v>1050</v>
      </c>
      <c r="B58" s="80"/>
      <c r="C58" s="79"/>
      <c r="D58" s="93"/>
      <c r="E58" s="93"/>
      <c r="F58" s="79"/>
      <c r="G58" s="93"/>
      <c r="H58" s="93"/>
      <c r="I58" s="79"/>
      <c r="J58" s="79"/>
      <c r="K58" s="79"/>
      <c r="L58" s="79"/>
      <c r="M58" s="80">
        <f t="shared" si="4"/>
        <v>0</v>
      </c>
      <c r="N58" s="80"/>
      <c r="O58" s="80"/>
      <c r="P58" s="80"/>
      <c r="Q58" s="80"/>
      <c r="R58" s="80"/>
      <c r="S58" s="80"/>
      <c r="T58" s="80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>
        <v>0</v>
      </c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93">
        <v>250</v>
      </c>
      <c r="CM58" s="93" t="s">
        <v>1480</v>
      </c>
      <c r="CN58" s="79" t="s">
        <v>1476</v>
      </c>
      <c r="CO58" s="79"/>
      <c r="CP58" s="79"/>
      <c r="CQ58" s="79"/>
      <c r="CR58" s="80" t="e">
        <f>$AP$3*#REF!</f>
        <v>#REF!</v>
      </c>
      <c r="CS58" s="80"/>
      <c r="CT58" s="80"/>
      <c r="CU58" s="80"/>
      <c r="CV58" s="80"/>
      <c r="CW58" s="80"/>
      <c r="CX58" s="80"/>
      <c r="CY58" s="80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>
        <v>0</v>
      </c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80">
        <f t="shared" si="3"/>
        <v>250</v>
      </c>
      <c r="FX58" s="93"/>
      <c r="FY58" s="93"/>
      <c r="FZ58" s="86"/>
      <c r="GA58" s="86"/>
      <c r="GB58" s="86"/>
      <c r="GC58" s="86"/>
      <c r="GD58" s="80">
        <f t="shared" si="5"/>
        <v>0</v>
      </c>
      <c r="GE58" s="80"/>
      <c r="GF58" s="80"/>
      <c r="GG58" s="80"/>
      <c r="GH58" s="80"/>
      <c r="GI58" s="80"/>
      <c r="GJ58" s="80"/>
      <c r="GK58" s="80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>
        <v>0</v>
      </c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  <c r="IW58" s="86"/>
      <c r="IX58" s="86"/>
      <c r="IY58" s="86"/>
      <c r="IZ58" s="86"/>
      <c r="JA58" s="86"/>
      <c r="JB58" s="86"/>
      <c r="JC58" s="86"/>
      <c r="JD58" s="86"/>
      <c r="JE58" s="86"/>
      <c r="JF58" s="86"/>
      <c r="JG58" s="86"/>
      <c r="JH58" s="86"/>
    </row>
    <row r="59" spans="1:268" s="83" customFormat="1" ht="24" x14ac:dyDescent="0.25">
      <c r="A59" s="78" t="s">
        <v>1051</v>
      </c>
      <c r="B59" s="80"/>
      <c r="C59" s="79"/>
      <c r="D59" s="93"/>
      <c r="E59" s="93"/>
      <c r="F59" s="79"/>
      <c r="G59" s="93"/>
      <c r="H59" s="93"/>
      <c r="I59" s="79"/>
      <c r="J59" s="79"/>
      <c r="K59" s="79"/>
      <c r="L59" s="79"/>
      <c r="M59" s="80">
        <f t="shared" si="4"/>
        <v>0</v>
      </c>
      <c r="N59" s="80"/>
      <c r="O59" s="80"/>
      <c r="P59" s="80"/>
      <c r="Q59" s="80"/>
      <c r="R59" s="80"/>
      <c r="S59" s="80"/>
      <c r="T59" s="80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>
        <v>0</v>
      </c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93">
        <v>92</v>
      </c>
      <c r="CM59" s="93" t="s">
        <v>1478</v>
      </c>
      <c r="CN59" s="79" t="s">
        <v>1476</v>
      </c>
      <c r="CO59" s="79"/>
      <c r="CP59" s="79"/>
      <c r="CQ59" s="79"/>
      <c r="CR59" s="80" t="e">
        <f>$AP$3*#REF!</f>
        <v>#REF!</v>
      </c>
      <c r="CS59" s="80"/>
      <c r="CT59" s="80"/>
      <c r="CU59" s="80"/>
      <c r="CV59" s="80"/>
      <c r="CW59" s="80"/>
      <c r="CX59" s="80"/>
      <c r="CY59" s="80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>
        <v>0</v>
      </c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80">
        <f t="shared" si="3"/>
        <v>92</v>
      </c>
      <c r="FX59" s="93"/>
      <c r="FY59" s="93"/>
      <c r="FZ59" s="86"/>
      <c r="GA59" s="86"/>
      <c r="GB59" s="86"/>
      <c r="GC59" s="86"/>
      <c r="GD59" s="80">
        <f t="shared" si="5"/>
        <v>0</v>
      </c>
      <c r="GE59" s="80"/>
      <c r="GF59" s="80"/>
      <c r="GG59" s="80"/>
      <c r="GH59" s="80"/>
      <c r="GI59" s="80"/>
      <c r="GJ59" s="80"/>
      <c r="GK59" s="80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>
        <v>0</v>
      </c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  <c r="IW59" s="86"/>
      <c r="IX59" s="86"/>
      <c r="IY59" s="86"/>
      <c r="IZ59" s="86"/>
      <c r="JA59" s="86"/>
      <c r="JB59" s="86"/>
      <c r="JC59" s="86"/>
      <c r="JD59" s="86"/>
      <c r="JE59" s="86"/>
      <c r="JF59" s="86"/>
      <c r="JG59" s="86"/>
      <c r="JH59" s="86"/>
    </row>
    <row r="60" spans="1:268" s="83" customFormat="1" ht="24" x14ac:dyDescent="0.25">
      <c r="A60" s="78" t="s">
        <v>1052</v>
      </c>
      <c r="B60" s="80"/>
      <c r="C60" s="79"/>
      <c r="D60" s="93"/>
      <c r="E60" s="93"/>
      <c r="F60" s="79"/>
      <c r="G60" s="93"/>
      <c r="H60" s="93"/>
      <c r="I60" s="79"/>
      <c r="J60" s="79"/>
      <c r="K60" s="79"/>
      <c r="L60" s="79"/>
      <c r="M60" s="80">
        <f>$AP$3*F64</f>
        <v>0</v>
      </c>
      <c r="N60" s="80"/>
      <c r="O60" s="80"/>
      <c r="P60" s="80"/>
      <c r="Q60" s="80"/>
      <c r="R60" s="80"/>
      <c r="S60" s="80"/>
      <c r="T60" s="80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>
        <v>0</v>
      </c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93">
        <v>108.7</v>
      </c>
      <c r="CM60" s="93" t="s">
        <v>1479</v>
      </c>
      <c r="CN60" s="79" t="s">
        <v>1476</v>
      </c>
      <c r="CO60" s="79"/>
      <c r="CP60" s="79"/>
      <c r="CQ60" s="79"/>
      <c r="CR60" s="80" t="e">
        <f>$AP$3*#REF!</f>
        <v>#REF!</v>
      </c>
      <c r="CS60" s="80"/>
      <c r="CT60" s="80"/>
      <c r="CU60" s="80"/>
      <c r="CV60" s="80"/>
      <c r="CW60" s="80"/>
      <c r="CX60" s="80"/>
      <c r="CY60" s="80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>
        <v>0</v>
      </c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80">
        <f t="shared" si="3"/>
        <v>108.7</v>
      </c>
      <c r="FX60" s="93"/>
      <c r="FY60" s="93"/>
      <c r="FZ60" s="86"/>
      <c r="GA60" s="86"/>
      <c r="GB60" s="86"/>
      <c r="GC60" s="86"/>
      <c r="GD60" s="80">
        <f>$AP$3*FU64</f>
        <v>0</v>
      </c>
      <c r="GE60" s="80"/>
      <c r="GF60" s="80"/>
      <c r="GG60" s="80"/>
      <c r="GH60" s="80"/>
      <c r="GI60" s="80"/>
      <c r="GJ60" s="80"/>
      <c r="GK60" s="80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>
        <v>0</v>
      </c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</row>
    <row r="61" spans="1:268" s="83" customFormat="1" ht="24" x14ac:dyDescent="0.25">
      <c r="A61" s="78" t="s">
        <v>1053</v>
      </c>
      <c r="B61" s="80"/>
      <c r="C61" s="79"/>
      <c r="D61" s="93"/>
      <c r="E61" s="93"/>
      <c r="F61" s="79"/>
      <c r="G61" s="93"/>
      <c r="H61" s="93"/>
      <c r="I61" s="79"/>
      <c r="J61" s="79"/>
      <c r="K61" s="79"/>
      <c r="L61" s="79"/>
      <c r="M61" s="80">
        <f>$AP$3*F65</f>
        <v>0</v>
      </c>
      <c r="N61" s="80"/>
      <c r="O61" s="80"/>
      <c r="P61" s="80"/>
      <c r="Q61" s="80"/>
      <c r="R61" s="80"/>
      <c r="S61" s="80"/>
      <c r="T61" s="80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>
        <v>0</v>
      </c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93">
        <v>66</v>
      </c>
      <c r="CM61" s="93" t="s">
        <v>1475</v>
      </c>
      <c r="CN61" s="79" t="s">
        <v>1476</v>
      </c>
      <c r="CO61" s="79"/>
      <c r="CP61" s="79"/>
      <c r="CQ61" s="79"/>
      <c r="CR61" s="80" t="e">
        <f>$AP$3*#REF!</f>
        <v>#REF!</v>
      </c>
      <c r="CS61" s="80"/>
      <c r="CT61" s="80"/>
      <c r="CU61" s="80"/>
      <c r="CV61" s="80"/>
      <c r="CW61" s="80"/>
      <c r="CX61" s="80"/>
      <c r="CY61" s="80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>
        <v>0</v>
      </c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80">
        <f t="shared" si="3"/>
        <v>66</v>
      </c>
      <c r="FX61" s="93"/>
      <c r="FY61" s="93"/>
      <c r="FZ61" s="86"/>
      <c r="GA61" s="86"/>
      <c r="GB61" s="86"/>
      <c r="GC61" s="86"/>
      <c r="GD61" s="80">
        <f>$AP$3*FU65</f>
        <v>0</v>
      </c>
      <c r="GE61" s="80"/>
      <c r="GF61" s="80"/>
      <c r="GG61" s="80"/>
      <c r="GH61" s="80"/>
      <c r="GI61" s="80"/>
      <c r="GJ61" s="80"/>
      <c r="GK61" s="80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>
        <v>0</v>
      </c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</row>
    <row r="62" spans="1:268" s="83" customFormat="1" ht="24" x14ac:dyDescent="0.25">
      <c r="A62" s="78" t="s">
        <v>1057</v>
      </c>
      <c r="B62" s="80"/>
      <c r="C62" s="79"/>
      <c r="D62" s="80"/>
      <c r="E62" s="93"/>
      <c r="F62" s="79"/>
      <c r="G62" s="93"/>
      <c r="H62" s="93"/>
      <c r="I62" s="79"/>
      <c r="J62" s="79"/>
      <c r="K62" s="79"/>
      <c r="L62" s="79"/>
      <c r="M62" s="80">
        <f t="shared" ref="M62:M63" si="6">$AP$3*F64</f>
        <v>0</v>
      </c>
      <c r="N62" s="80"/>
      <c r="O62" s="80"/>
      <c r="P62" s="80"/>
      <c r="Q62" s="80"/>
      <c r="R62" s="80"/>
      <c r="S62" s="80"/>
      <c r="T62" s="80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>
        <v>0</v>
      </c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93"/>
      <c r="CM62" s="93"/>
      <c r="CN62" s="79"/>
      <c r="CO62" s="79"/>
      <c r="CP62" s="79"/>
      <c r="CQ62" s="79"/>
      <c r="CR62" s="80" t="e">
        <f>$AP$3*#REF!</f>
        <v>#REF!</v>
      </c>
      <c r="CS62" s="80"/>
      <c r="CT62" s="80"/>
      <c r="CU62" s="80"/>
      <c r="CV62" s="80"/>
      <c r="CW62" s="80"/>
      <c r="CX62" s="80"/>
      <c r="CY62" s="80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>
        <v>0</v>
      </c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80">
        <f t="shared" ref="FW62:FW63" si="7">SUM(CK62:CP62)</f>
        <v>0</v>
      </c>
      <c r="FX62" s="103">
        <v>12</v>
      </c>
      <c r="FY62" s="93" t="s">
        <v>1480</v>
      </c>
      <c r="FZ62" s="86" t="s">
        <v>1476</v>
      </c>
      <c r="GA62" s="86"/>
      <c r="GB62" s="86"/>
      <c r="GC62" s="86"/>
      <c r="GD62" s="80">
        <f t="shared" ref="GD62:GD63" si="8">$AP$3*FU64</f>
        <v>0</v>
      </c>
      <c r="GE62" s="80"/>
      <c r="GF62" s="80"/>
      <c r="GG62" s="80"/>
      <c r="GH62" s="80"/>
      <c r="GI62" s="80"/>
      <c r="GJ62" s="80"/>
      <c r="GK62" s="80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>
        <v>0</v>
      </c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86"/>
      <c r="IY62" s="86"/>
      <c r="IZ62" s="86"/>
      <c r="JA62" s="86"/>
      <c r="JB62" s="86"/>
      <c r="JC62" s="86"/>
      <c r="JD62" s="86"/>
      <c r="JE62" s="86"/>
      <c r="JF62" s="86"/>
      <c r="JG62" s="86"/>
      <c r="JH62" s="86"/>
    </row>
    <row r="63" spans="1:268" s="83" customFormat="1" ht="24" x14ac:dyDescent="0.25">
      <c r="A63" s="78" t="s">
        <v>1058</v>
      </c>
      <c r="B63" s="80"/>
      <c r="C63" s="79"/>
      <c r="D63" s="80"/>
      <c r="E63" s="93"/>
      <c r="F63" s="79"/>
      <c r="G63" s="93"/>
      <c r="H63" s="93"/>
      <c r="I63" s="79"/>
      <c r="J63" s="79"/>
      <c r="K63" s="79"/>
      <c r="L63" s="79"/>
      <c r="M63" s="80">
        <f t="shared" si="6"/>
        <v>0</v>
      </c>
      <c r="N63" s="80"/>
      <c r="O63" s="80"/>
      <c r="P63" s="80"/>
      <c r="Q63" s="80"/>
      <c r="R63" s="80"/>
      <c r="S63" s="80"/>
      <c r="T63" s="80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>
        <v>0</v>
      </c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93"/>
      <c r="CM63" s="93"/>
      <c r="CN63" s="79"/>
      <c r="CO63" s="79"/>
      <c r="CP63" s="79"/>
      <c r="CQ63" s="79"/>
      <c r="CR63" s="80" t="e">
        <f>$AP$3*#REF!</f>
        <v>#REF!</v>
      </c>
      <c r="CS63" s="80"/>
      <c r="CT63" s="80"/>
      <c r="CU63" s="80"/>
      <c r="CV63" s="80"/>
      <c r="CW63" s="80"/>
      <c r="CX63" s="80"/>
      <c r="CY63" s="80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>
        <v>0</v>
      </c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80">
        <f t="shared" si="7"/>
        <v>0</v>
      </c>
      <c r="FX63" s="103">
        <v>12</v>
      </c>
      <c r="FY63" s="93" t="s">
        <v>1480</v>
      </c>
      <c r="FZ63" s="86" t="s">
        <v>1476</v>
      </c>
      <c r="GA63" s="86"/>
      <c r="GB63" s="86"/>
      <c r="GC63" s="86"/>
      <c r="GD63" s="80">
        <f t="shared" si="8"/>
        <v>0</v>
      </c>
      <c r="GE63" s="80"/>
      <c r="GF63" s="80"/>
      <c r="GG63" s="80"/>
      <c r="GH63" s="80"/>
      <c r="GI63" s="80"/>
      <c r="GJ63" s="80"/>
      <c r="GK63" s="80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>
        <v>0</v>
      </c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  <c r="IW63" s="86"/>
      <c r="IX63" s="86"/>
      <c r="IY63" s="86"/>
      <c r="IZ63" s="86"/>
      <c r="JA63" s="86"/>
      <c r="JB63" s="86"/>
      <c r="JC63" s="86"/>
      <c r="JD63" s="86"/>
      <c r="JE63" s="86"/>
      <c r="JF63" s="86"/>
      <c r="JG63" s="86"/>
      <c r="JH63" s="86"/>
    </row>
    <row r="64" spans="1:268" s="83" customFormat="1" ht="24" x14ac:dyDescent="0.25">
      <c r="A64" s="78" t="s">
        <v>1059</v>
      </c>
      <c r="B64" s="80"/>
      <c r="C64" s="79"/>
      <c r="D64" s="80"/>
      <c r="E64" s="93"/>
      <c r="F64" s="79"/>
      <c r="G64" s="93"/>
      <c r="H64" s="93"/>
      <c r="I64" s="79"/>
      <c r="J64" s="79"/>
      <c r="K64" s="79"/>
      <c r="L64" s="79"/>
      <c r="M64" s="80" t="e">
        <f t="shared" si="4"/>
        <v>#VALUE!</v>
      </c>
      <c r="N64" s="80"/>
      <c r="O64" s="80"/>
      <c r="P64" s="80"/>
      <c r="Q64" s="80"/>
      <c r="R64" s="80"/>
      <c r="S64" s="80"/>
      <c r="T64" s="80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>
        <v>0</v>
      </c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93"/>
      <c r="CM64" s="93"/>
      <c r="CN64" s="79"/>
      <c r="CO64" s="79"/>
      <c r="CP64" s="79"/>
      <c r="CQ64" s="79"/>
      <c r="CR64" s="80" t="e">
        <f>$AP$3*#REF!</f>
        <v>#REF!</v>
      </c>
      <c r="CS64" s="80"/>
      <c r="CT64" s="80"/>
      <c r="CU64" s="80"/>
      <c r="CV64" s="80"/>
      <c r="CW64" s="80"/>
      <c r="CX64" s="80"/>
      <c r="CY64" s="80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>
        <v>0</v>
      </c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80">
        <f t="shared" si="3"/>
        <v>0</v>
      </c>
      <c r="FX64" s="103">
        <v>11</v>
      </c>
      <c r="FY64" s="93" t="s">
        <v>1480</v>
      </c>
      <c r="FZ64" s="86" t="s">
        <v>1476</v>
      </c>
      <c r="GA64" s="86"/>
      <c r="GB64" s="86"/>
      <c r="GC64" s="86"/>
      <c r="GD64" s="80">
        <f t="shared" si="5"/>
        <v>0</v>
      </c>
      <c r="GE64" s="80"/>
      <c r="GF64" s="80"/>
      <c r="GG64" s="80"/>
      <c r="GH64" s="80"/>
      <c r="GI64" s="80"/>
      <c r="GJ64" s="80"/>
      <c r="GK64" s="80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>
        <v>0</v>
      </c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  <c r="IW64" s="86"/>
      <c r="IX64" s="86"/>
      <c r="IY64" s="86"/>
      <c r="IZ64" s="86"/>
      <c r="JA64" s="86"/>
      <c r="JB64" s="86"/>
      <c r="JC64" s="86"/>
      <c r="JD64" s="86"/>
      <c r="JE64" s="86"/>
      <c r="JF64" s="86"/>
      <c r="JG64" s="86"/>
      <c r="JH64" s="86"/>
    </row>
    <row r="65" spans="1:268" s="83" customFormat="1" ht="24" x14ac:dyDescent="0.25">
      <c r="A65" s="78" t="s">
        <v>1060</v>
      </c>
      <c r="B65" s="80"/>
      <c r="C65" s="79"/>
      <c r="D65" s="93"/>
      <c r="E65" s="93"/>
      <c r="F65" s="79"/>
      <c r="G65" s="93"/>
      <c r="H65" s="93"/>
      <c r="I65" s="79"/>
      <c r="J65" s="79"/>
      <c r="K65" s="79"/>
      <c r="L65" s="79"/>
      <c r="M65" s="80">
        <f t="shared" si="4"/>
        <v>0</v>
      </c>
      <c r="N65" s="80"/>
      <c r="O65" s="80"/>
      <c r="P65" s="80"/>
      <c r="Q65" s="80"/>
      <c r="R65" s="80"/>
      <c r="S65" s="80"/>
      <c r="T65" s="80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>
        <v>0</v>
      </c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93"/>
      <c r="CM65" s="93"/>
      <c r="CN65" s="79"/>
      <c r="CO65" s="79"/>
      <c r="CP65" s="79"/>
      <c r="CQ65" s="79"/>
      <c r="CR65" s="80" t="e">
        <f>$AP$3*#REF!</f>
        <v>#REF!</v>
      </c>
      <c r="CS65" s="80"/>
      <c r="CT65" s="80"/>
      <c r="CU65" s="80"/>
      <c r="CV65" s="80"/>
      <c r="CW65" s="80"/>
      <c r="CX65" s="80"/>
      <c r="CY65" s="80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>
        <v>0</v>
      </c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80">
        <f t="shared" si="3"/>
        <v>0</v>
      </c>
      <c r="FX65" s="96">
        <v>15</v>
      </c>
      <c r="FY65" s="93" t="s">
        <v>1479</v>
      </c>
      <c r="FZ65" s="86" t="s">
        <v>1476</v>
      </c>
      <c r="GA65" s="86"/>
      <c r="GB65" s="86"/>
      <c r="GC65" s="86"/>
      <c r="GD65" s="80">
        <f t="shared" si="5"/>
        <v>0</v>
      </c>
      <c r="GE65" s="80"/>
      <c r="GF65" s="80"/>
      <c r="GG65" s="80"/>
      <c r="GH65" s="80"/>
      <c r="GI65" s="80"/>
      <c r="GJ65" s="80"/>
      <c r="GK65" s="80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>
        <v>0</v>
      </c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  <c r="IW65" s="86"/>
      <c r="IX65" s="86"/>
      <c r="IY65" s="86"/>
      <c r="IZ65" s="86"/>
      <c r="JA65" s="86"/>
      <c r="JB65" s="86"/>
      <c r="JC65" s="86"/>
      <c r="JD65" s="86"/>
      <c r="JE65" s="86"/>
      <c r="JF65" s="86"/>
      <c r="JG65" s="86"/>
      <c r="JH65" s="86"/>
    </row>
    <row r="66" spans="1:268" s="83" customFormat="1" ht="12" x14ac:dyDescent="0.25">
      <c r="A66" s="78" t="s">
        <v>1061</v>
      </c>
      <c r="B66" s="80"/>
      <c r="C66" s="79"/>
      <c r="D66" s="105">
        <v>700</v>
      </c>
      <c r="E66" s="104" t="s">
        <v>1477</v>
      </c>
      <c r="F66" s="114" t="s">
        <v>1482</v>
      </c>
      <c r="G66" s="105">
        <v>484</v>
      </c>
      <c r="H66" s="104" t="s">
        <v>1477</v>
      </c>
      <c r="I66" s="114" t="s">
        <v>1483</v>
      </c>
      <c r="J66" s="79"/>
      <c r="K66" s="79"/>
      <c r="L66" s="79"/>
      <c r="M66" s="80">
        <f t="shared" si="4"/>
        <v>0</v>
      </c>
      <c r="N66" s="80"/>
      <c r="O66" s="80"/>
      <c r="P66" s="80"/>
      <c r="Q66" s="80"/>
      <c r="R66" s="80"/>
      <c r="S66" s="80"/>
      <c r="T66" s="80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>
        <v>0</v>
      </c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93"/>
      <c r="CM66" s="93"/>
      <c r="CN66" s="79"/>
      <c r="CO66" s="79"/>
      <c r="CP66" s="79"/>
      <c r="CQ66" s="79"/>
      <c r="CR66" s="80" t="e">
        <f>$AP$3*#REF!</f>
        <v>#REF!</v>
      </c>
      <c r="CS66" s="80"/>
      <c r="CT66" s="80"/>
      <c r="CU66" s="80"/>
      <c r="CV66" s="80"/>
      <c r="CW66" s="80"/>
      <c r="CX66" s="80"/>
      <c r="CY66" s="80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>
        <v>0</v>
      </c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80">
        <f t="shared" si="3"/>
        <v>0</v>
      </c>
      <c r="FX66" s="93"/>
      <c r="FY66" s="93"/>
      <c r="FZ66" s="86"/>
      <c r="GA66" s="86"/>
      <c r="GB66" s="86"/>
      <c r="GC66" s="86"/>
      <c r="GD66" s="80">
        <f t="shared" si="5"/>
        <v>0</v>
      </c>
      <c r="GE66" s="80"/>
      <c r="GF66" s="80"/>
      <c r="GG66" s="80"/>
      <c r="GH66" s="80"/>
      <c r="GI66" s="80"/>
      <c r="GJ66" s="80"/>
      <c r="GK66" s="80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>
        <v>0</v>
      </c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  <c r="IW66" s="86"/>
      <c r="IX66" s="86"/>
      <c r="IY66" s="86"/>
      <c r="IZ66" s="86"/>
      <c r="JA66" s="86"/>
      <c r="JB66" s="86"/>
      <c r="JC66" s="86"/>
      <c r="JD66" s="86"/>
      <c r="JE66" s="86"/>
      <c r="JF66" s="86"/>
      <c r="JG66" s="86"/>
      <c r="JH66" s="86"/>
    </row>
    <row r="67" spans="1:268" s="83" customFormat="1" ht="12" x14ac:dyDescent="0.25">
      <c r="A67" s="78" t="s">
        <v>1343</v>
      </c>
      <c r="B67" s="80"/>
      <c r="C67" s="79"/>
      <c r="D67" s="105"/>
      <c r="E67" s="104"/>
      <c r="F67" s="115"/>
      <c r="G67" s="105"/>
      <c r="H67" s="104"/>
      <c r="I67" s="115"/>
      <c r="J67" s="79"/>
      <c r="K67" s="79"/>
      <c r="L67" s="79"/>
      <c r="M67" s="80" t="e">
        <f t="shared" si="4"/>
        <v>#VALUE!</v>
      </c>
      <c r="N67" s="80"/>
      <c r="O67" s="80"/>
      <c r="P67" s="80"/>
      <c r="Q67" s="80"/>
      <c r="R67" s="80"/>
      <c r="S67" s="80"/>
      <c r="T67" s="80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>
        <v>0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80" t="e">
        <f>$AP$3*#REF!</f>
        <v>#REF!</v>
      </c>
      <c r="CS67" s="80"/>
      <c r="CT67" s="80"/>
      <c r="CU67" s="80"/>
      <c r="CV67" s="80"/>
      <c r="CW67" s="80"/>
      <c r="CX67" s="80"/>
      <c r="CY67" s="80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>
        <v>0</v>
      </c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80">
        <f t="shared" si="3"/>
        <v>0</v>
      </c>
      <c r="FX67" s="93"/>
      <c r="FY67" s="93"/>
      <c r="FZ67" s="86"/>
      <c r="GA67" s="86"/>
      <c r="GB67" s="86"/>
      <c r="GC67" s="86"/>
      <c r="GD67" s="80">
        <f t="shared" si="5"/>
        <v>0</v>
      </c>
      <c r="GE67" s="80"/>
      <c r="GF67" s="80"/>
      <c r="GG67" s="80"/>
      <c r="GH67" s="80"/>
      <c r="GI67" s="80"/>
      <c r="GJ67" s="80"/>
      <c r="GK67" s="80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>
        <v>0</v>
      </c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  <c r="IW67" s="86"/>
      <c r="IX67" s="86"/>
      <c r="IY67" s="86"/>
      <c r="IZ67" s="86"/>
      <c r="JA67" s="86"/>
      <c r="JB67" s="86"/>
      <c r="JC67" s="86"/>
      <c r="JD67" s="86"/>
      <c r="JE67" s="86"/>
      <c r="JF67" s="86"/>
      <c r="JG67" s="86"/>
      <c r="JH67" s="86"/>
    </row>
    <row r="68" spans="1:268" s="83" customFormat="1" ht="24" x14ac:dyDescent="0.25">
      <c r="A68" s="78" t="s">
        <v>1062</v>
      </c>
      <c r="B68" s="80"/>
      <c r="C68" s="79"/>
      <c r="D68" s="93"/>
      <c r="E68" s="93"/>
      <c r="F68" s="100"/>
      <c r="G68" s="93"/>
      <c r="H68" s="93"/>
      <c r="I68" s="79"/>
      <c r="J68" s="79"/>
      <c r="K68" s="79"/>
      <c r="L68" s="79"/>
      <c r="M68" s="80">
        <f t="shared" si="4"/>
        <v>0</v>
      </c>
      <c r="N68" s="80"/>
      <c r="O68" s="80"/>
      <c r="P68" s="80"/>
      <c r="Q68" s="80"/>
      <c r="R68" s="80"/>
      <c r="S68" s="80"/>
      <c r="T68" s="80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>
        <v>0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80" t="e">
        <f>$AP$3*#REF!</f>
        <v>#REF!</v>
      </c>
      <c r="CS68" s="80"/>
      <c r="CT68" s="80"/>
      <c r="CU68" s="80"/>
      <c r="CV68" s="80"/>
      <c r="CW68" s="80"/>
      <c r="CX68" s="80"/>
      <c r="CY68" s="80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>
        <v>0</v>
      </c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80">
        <f t="shared" si="3"/>
        <v>0</v>
      </c>
      <c r="FX68" s="93">
        <v>20</v>
      </c>
      <c r="FY68" s="93" t="s">
        <v>1479</v>
      </c>
      <c r="FZ68" s="86" t="s">
        <v>1476</v>
      </c>
      <c r="GA68" s="86"/>
      <c r="GB68" s="80">
        <f>$AP$3*FU70</f>
        <v>0</v>
      </c>
      <c r="GC68" s="80"/>
      <c r="GD68" s="80"/>
      <c r="GE68" s="80"/>
      <c r="GF68" s="80"/>
      <c r="GG68" s="80"/>
      <c r="GH68" s="80"/>
      <c r="GI68" s="80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>
        <v>0</v>
      </c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  <c r="IW68" s="86"/>
      <c r="IX68" s="86"/>
      <c r="IY68" s="86"/>
      <c r="IZ68" s="86"/>
      <c r="JA68" s="86"/>
      <c r="JB68" s="86"/>
      <c r="JC68" s="86"/>
      <c r="JD68" s="86"/>
      <c r="JE68" s="86"/>
      <c r="JF68" s="86"/>
      <c r="JG68" s="91">
        <f>SUM(FP68:FZ68)</f>
        <v>20</v>
      </c>
      <c r="JH68" s="91"/>
    </row>
    <row r="69" spans="1:268" s="83" customFormat="1" ht="15" customHeight="1" x14ac:dyDescent="0.25">
      <c r="A69" s="78" t="s">
        <v>1063</v>
      </c>
      <c r="B69" s="80"/>
      <c r="C69" s="79"/>
      <c r="D69" s="106">
        <v>1100</v>
      </c>
      <c r="E69" s="106" t="s">
        <v>1481</v>
      </c>
      <c r="F69" s="114" t="s">
        <v>1482</v>
      </c>
      <c r="G69" s="106"/>
      <c r="H69" s="106"/>
      <c r="I69" s="114"/>
      <c r="J69" s="79"/>
      <c r="K69" s="79"/>
      <c r="L69" s="79"/>
      <c r="M69" s="80" t="e">
        <f t="shared" si="4"/>
        <v>#VALUE!</v>
      </c>
      <c r="N69" s="80"/>
      <c r="O69" s="80"/>
      <c r="P69" s="80"/>
      <c r="Q69" s="80"/>
      <c r="R69" s="80"/>
      <c r="S69" s="80"/>
      <c r="T69" s="80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>
        <v>0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80" t="e">
        <f>$AP$3*#REF!</f>
        <v>#REF!</v>
      </c>
      <c r="CS69" s="80"/>
      <c r="CT69" s="80"/>
      <c r="CU69" s="80"/>
      <c r="CV69" s="80"/>
      <c r="CW69" s="80"/>
      <c r="CX69" s="80"/>
      <c r="CY69" s="80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>
        <v>0</v>
      </c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80">
        <f t="shared" si="3"/>
        <v>0</v>
      </c>
      <c r="FX69" s="93">
        <v>35</v>
      </c>
      <c r="FY69" s="93" t="s">
        <v>1481</v>
      </c>
      <c r="FZ69" s="86" t="s">
        <v>1476</v>
      </c>
      <c r="GA69" s="86"/>
      <c r="GB69" s="80">
        <f>$AP$3*FU71</f>
        <v>0</v>
      </c>
      <c r="GC69" s="80"/>
      <c r="GD69" s="80"/>
      <c r="GE69" s="80"/>
      <c r="GF69" s="80"/>
      <c r="GG69" s="80"/>
      <c r="GH69" s="80"/>
      <c r="GI69" s="80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>
        <v>0</v>
      </c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  <c r="IW69" s="86"/>
      <c r="IX69" s="86"/>
      <c r="IY69" s="86"/>
      <c r="IZ69" s="86"/>
      <c r="JA69" s="86"/>
      <c r="JB69" s="86"/>
      <c r="JC69" s="86"/>
      <c r="JD69" s="86"/>
      <c r="JE69" s="86"/>
      <c r="JF69" s="86"/>
      <c r="JG69" s="91">
        <f>SUM(FP69:FZ69)</f>
        <v>35</v>
      </c>
      <c r="JH69" s="91"/>
    </row>
    <row r="70" spans="1:268" s="83" customFormat="1" ht="12" x14ac:dyDescent="0.25">
      <c r="A70" s="78" t="s">
        <v>1463</v>
      </c>
      <c r="B70" s="80"/>
      <c r="C70" s="79"/>
      <c r="D70" s="107"/>
      <c r="E70" s="107"/>
      <c r="F70" s="116"/>
      <c r="G70" s="107"/>
      <c r="H70" s="107"/>
      <c r="I70" s="116"/>
      <c r="J70" s="79"/>
      <c r="K70" s="79"/>
      <c r="L70" s="79"/>
      <c r="M70" s="80">
        <f t="shared" si="4"/>
        <v>0</v>
      </c>
      <c r="N70" s="80"/>
      <c r="O70" s="80"/>
      <c r="P70" s="80"/>
      <c r="Q70" s="80"/>
      <c r="R70" s="80"/>
      <c r="S70" s="80"/>
      <c r="T70" s="80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>
        <v>0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80" t="e">
        <f>$AP$3*#REF!</f>
        <v>#REF!</v>
      </c>
      <c r="CS70" s="80"/>
      <c r="CT70" s="80"/>
      <c r="CU70" s="80"/>
      <c r="CV70" s="80"/>
      <c r="CW70" s="80"/>
      <c r="CX70" s="80"/>
      <c r="CY70" s="80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>
        <v>0</v>
      </c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80">
        <f t="shared" si="3"/>
        <v>0</v>
      </c>
      <c r="FX70" s="79"/>
      <c r="FY70" s="86"/>
      <c r="FZ70" s="86"/>
      <c r="GA70" s="86"/>
      <c r="GB70" s="86"/>
      <c r="GC70" s="86"/>
      <c r="GD70" s="80">
        <f t="shared" ref="GD70:GD76" si="9">$AP$3*FU72</f>
        <v>0</v>
      </c>
      <c r="GE70" s="80"/>
      <c r="GF70" s="80"/>
      <c r="GG70" s="80"/>
      <c r="GH70" s="80"/>
      <c r="GI70" s="80"/>
      <c r="GJ70" s="80"/>
      <c r="GK70" s="80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>
        <v>0</v>
      </c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86"/>
      <c r="IY70" s="86"/>
      <c r="IZ70" s="86"/>
      <c r="JA70" s="86"/>
      <c r="JB70" s="86"/>
      <c r="JC70" s="86"/>
      <c r="JD70" s="86"/>
      <c r="JE70" s="86"/>
      <c r="JF70" s="86"/>
      <c r="JG70" s="86"/>
      <c r="JH70" s="86"/>
    </row>
    <row r="71" spans="1:268" s="83" customFormat="1" ht="12" x14ac:dyDescent="0.25">
      <c r="A71" s="78" t="s">
        <v>1464</v>
      </c>
      <c r="B71" s="80"/>
      <c r="C71" s="79"/>
      <c r="D71" s="107"/>
      <c r="E71" s="107"/>
      <c r="F71" s="114" t="s">
        <v>1482</v>
      </c>
      <c r="G71" s="107"/>
      <c r="H71" s="107"/>
      <c r="I71" s="116"/>
      <c r="J71" s="79"/>
      <c r="K71" s="79"/>
      <c r="L71" s="79"/>
      <c r="M71" s="80" t="e">
        <f t="shared" si="4"/>
        <v>#VALUE!</v>
      </c>
      <c r="N71" s="80"/>
      <c r="O71" s="80"/>
      <c r="P71" s="80"/>
      <c r="Q71" s="80"/>
      <c r="R71" s="80"/>
      <c r="S71" s="80"/>
      <c r="T71" s="80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>
        <v>0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80" t="e">
        <f>$AP$3*#REF!</f>
        <v>#REF!</v>
      </c>
      <c r="CS71" s="80"/>
      <c r="CT71" s="80"/>
      <c r="CU71" s="80"/>
      <c r="CV71" s="80"/>
      <c r="CW71" s="80"/>
      <c r="CX71" s="80"/>
      <c r="CY71" s="80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>
        <v>0</v>
      </c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80">
        <f t="shared" si="3"/>
        <v>0</v>
      </c>
      <c r="FX71" s="79"/>
      <c r="FY71" s="86"/>
      <c r="FZ71" s="86"/>
      <c r="GA71" s="86"/>
      <c r="GB71" s="86"/>
      <c r="GC71" s="86"/>
      <c r="GD71" s="80">
        <f t="shared" si="9"/>
        <v>0</v>
      </c>
      <c r="GE71" s="80"/>
      <c r="GF71" s="80"/>
      <c r="GG71" s="80"/>
      <c r="GH71" s="80"/>
      <c r="GI71" s="80"/>
      <c r="GJ71" s="80"/>
      <c r="GK71" s="80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>
        <v>0</v>
      </c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</row>
    <row r="72" spans="1:268" s="83" customFormat="1" ht="12" x14ac:dyDescent="0.25">
      <c r="A72" s="78" t="s">
        <v>1465</v>
      </c>
      <c r="B72" s="80"/>
      <c r="C72" s="79"/>
      <c r="D72" s="107"/>
      <c r="E72" s="107"/>
      <c r="F72" s="116"/>
      <c r="G72" s="107"/>
      <c r="H72" s="107"/>
      <c r="I72" s="116"/>
      <c r="J72" s="79"/>
      <c r="K72" s="79"/>
      <c r="L72" s="79"/>
      <c r="M72" s="80">
        <f t="shared" si="4"/>
        <v>0</v>
      </c>
      <c r="N72" s="80"/>
      <c r="O72" s="80"/>
      <c r="P72" s="80"/>
      <c r="Q72" s="80"/>
      <c r="R72" s="80"/>
      <c r="S72" s="80"/>
      <c r="T72" s="80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>
        <v>0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80" t="e">
        <f>$AP$3*#REF!</f>
        <v>#REF!</v>
      </c>
      <c r="CS72" s="80"/>
      <c r="CT72" s="80"/>
      <c r="CU72" s="80"/>
      <c r="CV72" s="80"/>
      <c r="CW72" s="80"/>
      <c r="CX72" s="80"/>
      <c r="CY72" s="80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>
        <v>0</v>
      </c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80">
        <f t="shared" si="3"/>
        <v>0</v>
      </c>
      <c r="FX72" s="79"/>
      <c r="FY72" s="86"/>
      <c r="FZ72" s="86"/>
      <c r="GA72" s="86"/>
      <c r="GB72" s="86"/>
      <c r="GC72" s="86"/>
      <c r="GD72" s="80">
        <f t="shared" si="9"/>
        <v>0</v>
      </c>
      <c r="GE72" s="80"/>
      <c r="GF72" s="80"/>
      <c r="GG72" s="80"/>
      <c r="GH72" s="80"/>
      <c r="GI72" s="80"/>
      <c r="GJ72" s="80"/>
      <c r="GK72" s="80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>
        <v>0</v>
      </c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</row>
    <row r="73" spans="1:268" s="83" customFormat="1" ht="12" x14ac:dyDescent="0.25">
      <c r="A73" s="78" t="s">
        <v>1466</v>
      </c>
      <c r="B73" s="80"/>
      <c r="C73" s="79"/>
      <c r="D73" s="107"/>
      <c r="E73" s="107"/>
      <c r="F73" s="114" t="s">
        <v>1482</v>
      </c>
      <c r="G73" s="107"/>
      <c r="H73" s="107"/>
      <c r="I73" s="116"/>
      <c r="J73" s="79"/>
      <c r="K73" s="79"/>
      <c r="L73" s="79"/>
      <c r="M73" s="80" t="e">
        <f t="shared" si="4"/>
        <v>#VALUE!</v>
      </c>
      <c r="N73" s="80"/>
      <c r="O73" s="80"/>
      <c r="P73" s="80"/>
      <c r="Q73" s="80"/>
      <c r="R73" s="80"/>
      <c r="S73" s="80"/>
      <c r="T73" s="80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>
        <v>0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80" t="e">
        <f>$AP$3*#REF!</f>
        <v>#REF!</v>
      </c>
      <c r="CS73" s="80"/>
      <c r="CT73" s="80"/>
      <c r="CU73" s="80"/>
      <c r="CV73" s="80"/>
      <c r="CW73" s="80"/>
      <c r="CX73" s="80"/>
      <c r="CY73" s="80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>
        <v>0</v>
      </c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80">
        <f t="shared" si="3"/>
        <v>0</v>
      </c>
      <c r="FX73" s="79"/>
      <c r="FY73" s="86"/>
      <c r="FZ73" s="86"/>
      <c r="GA73" s="86"/>
      <c r="GB73" s="86"/>
      <c r="GC73" s="86"/>
      <c r="GD73" s="80">
        <f t="shared" si="9"/>
        <v>0</v>
      </c>
      <c r="GE73" s="80"/>
      <c r="GF73" s="80"/>
      <c r="GG73" s="80"/>
      <c r="GH73" s="80"/>
      <c r="GI73" s="80"/>
      <c r="GJ73" s="80"/>
      <c r="GK73" s="80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>
        <v>0</v>
      </c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  <c r="IW73" s="86"/>
      <c r="IX73" s="86"/>
      <c r="IY73" s="86"/>
      <c r="IZ73" s="86"/>
      <c r="JA73" s="86"/>
      <c r="JB73" s="86"/>
      <c r="JC73" s="86"/>
      <c r="JD73" s="86"/>
      <c r="JE73" s="86"/>
      <c r="JF73" s="86"/>
      <c r="JG73" s="86"/>
      <c r="JH73" s="86"/>
    </row>
    <row r="74" spans="1:268" s="83" customFormat="1" ht="12" x14ac:dyDescent="0.25">
      <c r="A74" s="78" t="s">
        <v>1467</v>
      </c>
      <c r="B74" s="80"/>
      <c r="C74" s="79"/>
      <c r="D74" s="108"/>
      <c r="E74" s="108"/>
      <c r="F74" s="116"/>
      <c r="G74" s="108"/>
      <c r="H74" s="108"/>
      <c r="I74" s="115"/>
      <c r="J74" s="79"/>
      <c r="K74" s="79"/>
      <c r="L74" s="79"/>
      <c r="M74" s="80">
        <f t="shared" si="4"/>
        <v>0</v>
      </c>
      <c r="N74" s="80"/>
      <c r="O74" s="80"/>
      <c r="P74" s="80"/>
      <c r="Q74" s="80"/>
      <c r="R74" s="80"/>
      <c r="S74" s="80"/>
      <c r="T74" s="80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>
        <v>0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80" t="e">
        <f>$AP$3*#REF!</f>
        <v>#REF!</v>
      </c>
      <c r="CS74" s="80"/>
      <c r="CT74" s="80"/>
      <c r="CU74" s="80"/>
      <c r="CV74" s="80"/>
      <c r="CW74" s="80"/>
      <c r="CX74" s="80"/>
      <c r="CY74" s="80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>
        <v>0</v>
      </c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80">
        <f t="shared" si="3"/>
        <v>0</v>
      </c>
      <c r="FX74" s="79"/>
      <c r="FY74" s="86"/>
      <c r="FZ74" s="86"/>
      <c r="GA74" s="86"/>
      <c r="GB74" s="86"/>
      <c r="GC74" s="86"/>
      <c r="GD74" s="80">
        <f t="shared" si="9"/>
        <v>0</v>
      </c>
      <c r="GE74" s="80"/>
      <c r="GF74" s="80"/>
      <c r="GG74" s="80"/>
      <c r="GH74" s="80"/>
      <c r="GI74" s="80"/>
      <c r="GJ74" s="80"/>
      <c r="GK74" s="80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>
        <v>0</v>
      </c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86"/>
      <c r="IY74" s="86"/>
      <c r="IZ74" s="86"/>
      <c r="JA74" s="86"/>
      <c r="JB74" s="86"/>
      <c r="JC74" s="86"/>
      <c r="JD74" s="86"/>
      <c r="JE74" s="86"/>
      <c r="JF74" s="86"/>
      <c r="JG74" s="86"/>
      <c r="JH74" s="86"/>
    </row>
    <row r="75" spans="1:268" s="83" customFormat="1" ht="24" x14ac:dyDescent="0.25">
      <c r="A75" s="78" t="s">
        <v>1468</v>
      </c>
      <c r="B75" s="80"/>
      <c r="C75" s="79"/>
      <c r="D75" s="93">
        <v>900</v>
      </c>
      <c r="E75" s="93" t="s">
        <v>1485</v>
      </c>
      <c r="F75" s="114" t="s">
        <v>1482</v>
      </c>
      <c r="G75" s="93">
        <v>300</v>
      </c>
      <c r="H75" s="93" t="s">
        <v>1480</v>
      </c>
      <c r="I75" s="80" t="s">
        <v>1483</v>
      </c>
      <c r="J75" s="79"/>
      <c r="K75" s="79"/>
      <c r="L75" s="79"/>
      <c r="M75" s="80">
        <f t="shared" ref="M75:M76" si="10">$AP$3*F77</f>
        <v>0</v>
      </c>
      <c r="N75" s="80"/>
      <c r="O75" s="80"/>
      <c r="P75" s="80"/>
      <c r="Q75" s="80"/>
      <c r="R75" s="80"/>
      <c r="S75" s="80"/>
      <c r="T75" s="80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>
        <v>0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80" t="e">
        <f>$AP$3*#REF!</f>
        <v>#REF!</v>
      </c>
      <c r="CS75" s="80"/>
      <c r="CT75" s="80"/>
      <c r="CU75" s="80"/>
      <c r="CV75" s="80"/>
      <c r="CW75" s="80"/>
      <c r="CX75" s="80"/>
      <c r="CY75" s="80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>
        <v>0</v>
      </c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80">
        <f t="shared" si="3"/>
        <v>0</v>
      </c>
      <c r="FX75" s="79"/>
      <c r="FY75" s="86"/>
      <c r="FZ75" s="86"/>
      <c r="GA75" s="86"/>
      <c r="GB75" s="86"/>
      <c r="GC75" s="86"/>
      <c r="GD75" s="80">
        <f t="shared" si="9"/>
        <v>0</v>
      </c>
      <c r="GE75" s="80"/>
      <c r="GF75" s="80"/>
      <c r="GG75" s="80"/>
      <c r="GH75" s="80"/>
      <c r="GI75" s="80"/>
      <c r="GJ75" s="80"/>
      <c r="GK75" s="80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>
        <v>0</v>
      </c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86"/>
      <c r="IY75" s="86"/>
      <c r="IZ75" s="86"/>
      <c r="JA75" s="86"/>
      <c r="JB75" s="86"/>
      <c r="JC75" s="86"/>
      <c r="JD75" s="86"/>
      <c r="JE75" s="86"/>
      <c r="JF75" s="86"/>
      <c r="JG75" s="86"/>
      <c r="JH75" s="86"/>
    </row>
    <row r="76" spans="1:268" s="83" customFormat="1" ht="24" x14ac:dyDescent="0.25">
      <c r="A76" s="78" t="s">
        <v>1064</v>
      </c>
      <c r="B76" s="80"/>
      <c r="C76" s="79"/>
      <c r="D76" s="80">
        <v>700</v>
      </c>
      <c r="E76" s="93" t="s">
        <v>1485</v>
      </c>
      <c r="F76" s="116"/>
      <c r="G76" s="93">
        <v>300</v>
      </c>
      <c r="H76" s="93" t="s">
        <v>1485</v>
      </c>
      <c r="I76" s="80" t="s">
        <v>1483</v>
      </c>
      <c r="J76" s="79"/>
      <c r="K76" s="79"/>
      <c r="L76" s="79"/>
      <c r="M76" s="80">
        <f t="shared" si="10"/>
        <v>0</v>
      </c>
      <c r="N76" s="80"/>
      <c r="O76" s="80"/>
      <c r="P76" s="80"/>
      <c r="Q76" s="80"/>
      <c r="R76" s="80"/>
      <c r="S76" s="80"/>
      <c r="T76" s="80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>
        <v>0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93">
        <v>301</v>
      </c>
      <c r="CM76" s="93" t="s">
        <v>1478</v>
      </c>
      <c r="CN76" s="79" t="s">
        <v>1476</v>
      </c>
      <c r="CO76" s="79"/>
      <c r="CP76" s="79"/>
      <c r="CQ76" s="79"/>
      <c r="CR76" s="80" t="e">
        <f>$AP$3*#REF!</f>
        <v>#REF!</v>
      </c>
      <c r="CS76" s="80"/>
      <c r="CT76" s="80"/>
      <c r="CU76" s="80"/>
      <c r="CV76" s="80"/>
      <c r="CW76" s="80"/>
      <c r="CX76" s="80"/>
      <c r="CY76" s="80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>
        <v>0</v>
      </c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80">
        <f t="shared" si="3"/>
        <v>301</v>
      </c>
      <c r="FX76" s="79"/>
      <c r="FY76" s="86"/>
      <c r="FZ76" s="86"/>
      <c r="GA76" s="86"/>
      <c r="GB76" s="86"/>
      <c r="GC76" s="86"/>
      <c r="GD76" s="80">
        <f t="shared" si="9"/>
        <v>0</v>
      </c>
      <c r="GE76" s="80"/>
      <c r="GF76" s="80"/>
      <c r="GG76" s="80"/>
      <c r="GH76" s="80"/>
      <c r="GI76" s="80"/>
      <c r="GJ76" s="80"/>
      <c r="GK76" s="80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>
        <v>0</v>
      </c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</row>
    <row r="77" spans="1:268" s="94" customFormat="1" ht="12" x14ac:dyDescent="0.25">
      <c r="A77" s="94" t="s">
        <v>638</v>
      </c>
      <c r="B77" s="98">
        <f>SUM(B9:B76)</f>
        <v>1</v>
      </c>
      <c r="C77" s="98">
        <f>SUM(C9:C76)</f>
        <v>0</v>
      </c>
      <c r="D77" s="98">
        <f>SUM(D9:D76)</f>
        <v>14046</v>
      </c>
      <c r="E77" s="98"/>
      <c r="F77" s="98"/>
      <c r="G77" s="98">
        <f>SUM(G9:G76)</f>
        <v>7819</v>
      </c>
      <c r="H77" s="98"/>
      <c r="I77" s="98"/>
      <c r="J77" s="98">
        <f t="shared" ref="J77:AO77" si="11">SUM(J9:J76)</f>
        <v>0</v>
      </c>
      <c r="K77" s="98">
        <f t="shared" si="11"/>
        <v>0</v>
      </c>
      <c r="L77" s="98">
        <f t="shared" si="11"/>
        <v>0</v>
      </c>
      <c r="M77" s="98" t="e">
        <f t="shared" si="11"/>
        <v>#VALUE!</v>
      </c>
      <c r="N77" s="98">
        <f t="shared" si="11"/>
        <v>0</v>
      </c>
      <c r="O77" s="98">
        <f t="shared" si="11"/>
        <v>0</v>
      </c>
      <c r="P77" s="98">
        <f t="shared" si="11"/>
        <v>0</v>
      </c>
      <c r="Q77" s="98">
        <f t="shared" si="11"/>
        <v>0</v>
      </c>
      <c r="R77" s="98">
        <f t="shared" si="11"/>
        <v>0</v>
      </c>
      <c r="S77" s="98">
        <f t="shared" si="11"/>
        <v>0</v>
      </c>
      <c r="T77" s="98">
        <f t="shared" si="11"/>
        <v>0</v>
      </c>
      <c r="U77" s="98">
        <f t="shared" si="11"/>
        <v>0</v>
      </c>
      <c r="V77" s="98">
        <f t="shared" si="11"/>
        <v>0</v>
      </c>
      <c r="W77" s="98">
        <f t="shared" si="11"/>
        <v>0</v>
      </c>
      <c r="X77" s="98">
        <f t="shared" si="11"/>
        <v>0</v>
      </c>
      <c r="Y77" s="98">
        <f t="shared" si="11"/>
        <v>0</v>
      </c>
      <c r="Z77" s="98">
        <f t="shared" si="11"/>
        <v>0</v>
      </c>
      <c r="AA77" s="98">
        <f t="shared" si="11"/>
        <v>0</v>
      </c>
      <c r="AB77" s="98">
        <f t="shared" si="11"/>
        <v>0</v>
      </c>
      <c r="AC77" s="98">
        <f t="shared" si="11"/>
        <v>0</v>
      </c>
      <c r="AD77" s="98">
        <f t="shared" si="11"/>
        <v>0</v>
      </c>
      <c r="AE77" s="98">
        <f t="shared" si="11"/>
        <v>0</v>
      </c>
      <c r="AF77" s="98">
        <f t="shared" si="11"/>
        <v>0</v>
      </c>
      <c r="AG77" s="98">
        <f t="shared" si="11"/>
        <v>0</v>
      </c>
      <c r="AH77" s="98">
        <f t="shared" si="11"/>
        <v>0</v>
      </c>
      <c r="AI77" s="98">
        <f t="shared" si="11"/>
        <v>0</v>
      </c>
      <c r="AJ77" s="98">
        <f t="shared" si="11"/>
        <v>0</v>
      </c>
      <c r="AK77" s="98">
        <f t="shared" si="11"/>
        <v>0</v>
      </c>
      <c r="AL77" s="98">
        <f t="shared" si="11"/>
        <v>0</v>
      </c>
      <c r="AM77" s="98">
        <f t="shared" si="11"/>
        <v>0</v>
      </c>
      <c r="AN77" s="98">
        <f t="shared" si="11"/>
        <v>0</v>
      </c>
      <c r="AO77" s="98">
        <f t="shared" si="11"/>
        <v>0</v>
      </c>
      <c r="AP77" s="98">
        <f t="shared" ref="AP77:BU77" si="12">SUM(AP9:AP76)</f>
        <v>0</v>
      </c>
      <c r="AQ77" s="98">
        <f t="shared" si="12"/>
        <v>0</v>
      </c>
      <c r="AR77" s="98">
        <f t="shared" si="12"/>
        <v>0</v>
      </c>
      <c r="AS77" s="98">
        <f t="shared" si="12"/>
        <v>0</v>
      </c>
      <c r="AT77" s="98">
        <f t="shared" si="12"/>
        <v>0</v>
      </c>
      <c r="AU77" s="98">
        <f t="shared" si="12"/>
        <v>0</v>
      </c>
      <c r="AV77" s="98">
        <f t="shared" si="12"/>
        <v>0</v>
      </c>
      <c r="AW77" s="98">
        <f t="shared" si="12"/>
        <v>0</v>
      </c>
      <c r="AX77" s="98">
        <f t="shared" si="12"/>
        <v>0</v>
      </c>
      <c r="AY77" s="98">
        <f t="shared" si="12"/>
        <v>0</v>
      </c>
      <c r="AZ77" s="98">
        <f t="shared" si="12"/>
        <v>0</v>
      </c>
      <c r="BA77" s="98">
        <f t="shared" si="12"/>
        <v>0</v>
      </c>
      <c r="BB77" s="98">
        <f t="shared" si="12"/>
        <v>0</v>
      </c>
      <c r="BC77" s="98">
        <f t="shared" si="12"/>
        <v>0</v>
      </c>
      <c r="BD77" s="98">
        <f t="shared" si="12"/>
        <v>0</v>
      </c>
      <c r="BE77" s="98">
        <f t="shared" si="12"/>
        <v>0</v>
      </c>
      <c r="BF77" s="98">
        <f t="shared" si="12"/>
        <v>0</v>
      </c>
      <c r="BG77" s="98">
        <f t="shared" si="12"/>
        <v>0</v>
      </c>
      <c r="BH77" s="98">
        <f t="shared" si="12"/>
        <v>0</v>
      </c>
      <c r="BI77" s="98">
        <f t="shared" si="12"/>
        <v>0</v>
      </c>
      <c r="BJ77" s="98">
        <f t="shared" si="12"/>
        <v>0</v>
      </c>
      <c r="BK77" s="98">
        <f t="shared" si="12"/>
        <v>0</v>
      </c>
      <c r="BL77" s="98">
        <f t="shared" si="12"/>
        <v>0</v>
      </c>
      <c r="BM77" s="98">
        <f t="shared" si="12"/>
        <v>0</v>
      </c>
      <c r="BN77" s="98">
        <f t="shared" si="12"/>
        <v>0</v>
      </c>
      <c r="BO77" s="98">
        <f t="shared" si="12"/>
        <v>0</v>
      </c>
      <c r="BP77" s="98">
        <f t="shared" si="12"/>
        <v>0</v>
      </c>
      <c r="BQ77" s="98">
        <f t="shared" si="12"/>
        <v>0</v>
      </c>
      <c r="BR77" s="98">
        <f t="shared" si="12"/>
        <v>0</v>
      </c>
      <c r="BS77" s="98">
        <f t="shared" si="12"/>
        <v>0</v>
      </c>
      <c r="BT77" s="98">
        <f t="shared" si="12"/>
        <v>0</v>
      </c>
      <c r="BU77" s="98">
        <f t="shared" si="12"/>
        <v>0</v>
      </c>
      <c r="BV77" s="98">
        <f t="shared" ref="BV77:CL77" si="13">SUM(BV9:BV76)</f>
        <v>0</v>
      </c>
      <c r="BW77" s="98">
        <f t="shared" si="13"/>
        <v>0</v>
      </c>
      <c r="BX77" s="98">
        <f t="shared" si="13"/>
        <v>0</v>
      </c>
      <c r="BY77" s="98">
        <f t="shared" si="13"/>
        <v>0</v>
      </c>
      <c r="BZ77" s="98">
        <f t="shared" si="13"/>
        <v>0</v>
      </c>
      <c r="CA77" s="98">
        <f t="shared" si="13"/>
        <v>0</v>
      </c>
      <c r="CB77" s="98">
        <f t="shared" si="13"/>
        <v>0</v>
      </c>
      <c r="CC77" s="98">
        <f t="shared" si="13"/>
        <v>0</v>
      </c>
      <c r="CD77" s="98">
        <f t="shared" si="13"/>
        <v>0</v>
      </c>
      <c r="CE77" s="98">
        <f t="shared" si="13"/>
        <v>0</v>
      </c>
      <c r="CF77" s="98">
        <f t="shared" si="13"/>
        <v>0</v>
      </c>
      <c r="CG77" s="98">
        <f t="shared" si="13"/>
        <v>0</v>
      </c>
      <c r="CH77" s="98">
        <f t="shared" si="13"/>
        <v>0</v>
      </c>
      <c r="CI77" s="98">
        <f t="shared" si="13"/>
        <v>0</v>
      </c>
      <c r="CJ77" s="98">
        <f t="shared" si="13"/>
        <v>0</v>
      </c>
      <c r="CK77" s="98">
        <f t="shared" si="13"/>
        <v>0</v>
      </c>
      <c r="CL77" s="98">
        <f t="shared" si="13"/>
        <v>1833.1000000000001</v>
      </c>
      <c r="CM77" s="98"/>
      <c r="CN77" s="98"/>
      <c r="CO77" s="98">
        <f t="shared" ref="CO77:DT77" si="14">SUM(CO9:CO76)</f>
        <v>0</v>
      </c>
      <c r="CP77" s="98">
        <f t="shared" si="14"/>
        <v>0</v>
      </c>
      <c r="CQ77" s="98">
        <f t="shared" si="14"/>
        <v>0</v>
      </c>
      <c r="CR77" s="98" t="e">
        <f t="shared" si="14"/>
        <v>#REF!</v>
      </c>
      <c r="CS77" s="98">
        <f t="shared" si="14"/>
        <v>0</v>
      </c>
      <c r="CT77" s="98">
        <f t="shared" si="14"/>
        <v>0</v>
      </c>
      <c r="CU77" s="98">
        <f t="shared" si="14"/>
        <v>0</v>
      </c>
      <c r="CV77" s="98">
        <f t="shared" si="14"/>
        <v>0</v>
      </c>
      <c r="CW77" s="98">
        <f t="shared" si="14"/>
        <v>0</v>
      </c>
      <c r="CX77" s="98">
        <f t="shared" si="14"/>
        <v>0</v>
      </c>
      <c r="CY77" s="98">
        <f t="shared" si="14"/>
        <v>0</v>
      </c>
      <c r="CZ77" s="98">
        <f t="shared" si="14"/>
        <v>0</v>
      </c>
      <c r="DA77" s="98">
        <f t="shared" si="14"/>
        <v>0</v>
      </c>
      <c r="DB77" s="98">
        <f t="shared" si="14"/>
        <v>0</v>
      </c>
      <c r="DC77" s="98">
        <f t="shared" si="14"/>
        <v>0</v>
      </c>
      <c r="DD77" s="98">
        <f t="shared" si="14"/>
        <v>0</v>
      </c>
      <c r="DE77" s="98">
        <f t="shared" si="14"/>
        <v>0</v>
      </c>
      <c r="DF77" s="98">
        <f t="shared" si="14"/>
        <v>0</v>
      </c>
      <c r="DG77" s="98">
        <f t="shared" si="14"/>
        <v>0</v>
      </c>
      <c r="DH77" s="98">
        <f t="shared" si="14"/>
        <v>0</v>
      </c>
      <c r="DI77" s="98">
        <f t="shared" si="14"/>
        <v>0</v>
      </c>
      <c r="DJ77" s="98">
        <f t="shared" si="14"/>
        <v>0</v>
      </c>
      <c r="DK77" s="98">
        <f t="shared" si="14"/>
        <v>0</v>
      </c>
      <c r="DL77" s="98">
        <f t="shared" si="14"/>
        <v>0</v>
      </c>
      <c r="DM77" s="98">
        <f t="shared" si="14"/>
        <v>0</v>
      </c>
      <c r="DN77" s="98">
        <f t="shared" si="14"/>
        <v>0</v>
      </c>
      <c r="DO77" s="98">
        <f t="shared" si="14"/>
        <v>0</v>
      </c>
      <c r="DP77" s="98">
        <f t="shared" si="14"/>
        <v>0</v>
      </c>
      <c r="DQ77" s="98">
        <f t="shared" si="14"/>
        <v>0</v>
      </c>
      <c r="DR77" s="98">
        <f t="shared" si="14"/>
        <v>0</v>
      </c>
      <c r="DS77" s="98">
        <f t="shared" si="14"/>
        <v>0</v>
      </c>
      <c r="DT77" s="98">
        <f t="shared" si="14"/>
        <v>0</v>
      </c>
      <c r="DU77" s="98">
        <f t="shared" ref="DU77:EZ77" si="15">SUM(DU9:DU76)</f>
        <v>0</v>
      </c>
      <c r="DV77" s="98">
        <f t="shared" si="15"/>
        <v>0</v>
      </c>
      <c r="DW77" s="98">
        <f t="shared" si="15"/>
        <v>0</v>
      </c>
      <c r="DX77" s="98">
        <f t="shared" si="15"/>
        <v>0</v>
      </c>
      <c r="DY77" s="98">
        <f t="shared" si="15"/>
        <v>0</v>
      </c>
      <c r="DZ77" s="98">
        <f t="shared" si="15"/>
        <v>0</v>
      </c>
      <c r="EA77" s="98">
        <f t="shared" si="15"/>
        <v>0</v>
      </c>
      <c r="EB77" s="98">
        <f t="shared" si="15"/>
        <v>0</v>
      </c>
      <c r="EC77" s="98">
        <f t="shared" si="15"/>
        <v>0</v>
      </c>
      <c r="ED77" s="98">
        <f t="shared" si="15"/>
        <v>0</v>
      </c>
      <c r="EE77" s="98">
        <f t="shared" si="15"/>
        <v>0</v>
      </c>
      <c r="EF77" s="98">
        <f t="shared" si="15"/>
        <v>0</v>
      </c>
      <c r="EG77" s="98">
        <f t="shared" si="15"/>
        <v>0</v>
      </c>
      <c r="EH77" s="98">
        <f t="shared" si="15"/>
        <v>0</v>
      </c>
      <c r="EI77" s="98">
        <f t="shared" si="15"/>
        <v>0</v>
      </c>
      <c r="EJ77" s="98">
        <f t="shared" si="15"/>
        <v>0</v>
      </c>
      <c r="EK77" s="98">
        <f t="shared" si="15"/>
        <v>0</v>
      </c>
      <c r="EL77" s="98">
        <f t="shared" si="15"/>
        <v>0</v>
      </c>
      <c r="EM77" s="98">
        <f t="shared" si="15"/>
        <v>0</v>
      </c>
      <c r="EN77" s="98">
        <f t="shared" si="15"/>
        <v>0</v>
      </c>
      <c r="EO77" s="98">
        <f t="shared" si="15"/>
        <v>0</v>
      </c>
      <c r="EP77" s="98">
        <f t="shared" si="15"/>
        <v>0</v>
      </c>
      <c r="EQ77" s="98">
        <f t="shared" si="15"/>
        <v>0</v>
      </c>
      <c r="ER77" s="98">
        <f t="shared" si="15"/>
        <v>0</v>
      </c>
      <c r="ES77" s="98">
        <f t="shared" si="15"/>
        <v>0</v>
      </c>
      <c r="ET77" s="98">
        <f t="shared" si="15"/>
        <v>0</v>
      </c>
      <c r="EU77" s="98">
        <f t="shared" si="15"/>
        <v>0</v>
      </c>
      <c r="EV77" s="98">
        <f t="shared" si="15"/>
        <v>0</v>
      </c>
      <c r="EW77" s="98">
        <f t="shared" si="15"/>
        <v>0</v>
      </c>
      <c r="EX77" s="98">
        <f t="shared" si="15"/>
        <v>0</v>
      </c>
      <c r="EY77" s="98">
        <f t="shared" si="15"/>
        <v>0</v>
      </c>
      <c r="EZ77" s="98">
        <f t="shared" si="15"/>
        <v>0</v>
      </c>
      <c r="FA77" s="98">
        <f t="shared" ref="FA77:GF77" si="16">SUM(FA9:FA76)</f>
        <v>0</v>
      </c>
      <c r="FB77" s="98">
        <f t="shared" si="16"/>
        <v>0</v>
      </c>
      <c r="FC77" s="98">
        <f t="shared" si="16"/>
        <v>0</v>
      </c>
      <c r="FD77" s="98">
        <f t="shared" si="16"/>
        <v>0</v>
      </c>
      <c r="FE77" s="98">
        <f t="shared" si="16"/>
        <v>0</v>
      </c>
      <c r="FF77" s="98">
        <f t="shared" si="16"/>
        <v>0</v>
      </c>
      <c r="FG77" s="98">
        <f t="shared" si="16"/>
        <v>0</v>
      </c>
      <c r="FH77" s="98">
        <f t="shared" si="16"/>
        <v>0</v>
      </c>
      <c r="FI77" s="98">
        <f t="shared" si="16"/>
        <v>0</v>
      </c>
      <c r="FJ77" s="98">
        <f t="shared" si="16"/>
        <v>0</v>
      </c>
      <c r="FK77" s="98">
        <f t="shared" si="16"/>
        <v>0</v>
      </c>
      <c r="FL77" s="98">
        <f t="shared" si="16"/>
        <v>0</v>
      </c>
      <c r="FM77" s="98">
        <f t="shared" si="16"/>
        <v>0</v>
      </c>
      <c r="FN77" s="98">
        <f t="shared" si="16"/>
        <v>0</v>
      </c>
      <c r="FO77" s="98">
        <f t="shared" si="16"/>
        <v>0</v>
      </c>
      <c r="FP77" s="98">
        <f t="shared" si="16"/>
        <v>0</v>
      </c>
      <c r="FQ77" s="98">
        <f t="shared" si="16"/>
        <v>0</v>
      </c>
      <c r="FR77" s="98">
        <f t="shared" si="16"/>
        <v>0</v>
      </c>
      <c r="FS77" s="98">
        <f t="shared" si="16"/>
        <v>0</v>
      </c>
      <c r="FT77" s="98">
        <f t="shared" si="16"/>
        <v>0</v>
      </c>
      <c r="FU77" s="98">
        <f t="shared" si="16"/>
        <v>0</v>
      </c>
      <c r="FV77" s="98">
        <f t="shared" si="16"/>
        <v>0</v>
      </c>
      <c r="FW77" s="98">
        <f t="shared" si="16"/>
        <v>1833.1000000000001</v>
      </c>
      <c r="FX77" s="98">
        <f t="shared" si="16"/>
        <v>783</v>
      </c>
      <c r="FY77" s="98">
        <f t="shared" si="16"/>
        <v>0</v>
      </c>
      <c r="FZ77" s="98">
        <f t="shared" si="16"/>
        <v>0</v>
      </c>
      <c r="GA77" s="98">
        <f t="shared" si="16"/>
        <v>0</v>
      </c>
      <c r="GB77" s="98">
        <f t="shared" si="16"/>
        <v>0</v>
      </c>
      <c r="GC77" s="98">
        <f t="shared" si="16"/>
        <v>0</v>
      </c>
      <c r="GD77" s="98">
        <f t="shared" si="16"/>
        <v>0</v>
      </c>
      <c r="GE77" s="98">
        <f t="shared" si="16"/>
        <v>0</v>
      </c>
      <c r="GF77" s="98">
        <f t="shared" si="16"/>
        <v>0</v>
      </c>
      <c r="GG77" s="98">
        <f t="shared" ref="GG77:HL77" si="17">SUM(GG9:GG76)</f>
        <v>0</v>
      </c>
      <c r="GH77" s="98">
        <f t="shared" si="17"/>
        <v>0</v>
      </c>
      <c r="GI77" s="98">
        <f t="shared" si="17"/>
        <v>0</v>
      </c>
      <c r="GJ77" s="98">
        <f t="shared" si="17"/>
        <v>0</v>
      </c>
      <c r="GK77" s="98">
        <f t="shared" si="17"/>
        <v>0</v>
      </c>
      <c r="GL77" s="98">
        <f t="shared" si="17"/>
        <v>0</v>
      </c>
      <c r="GM77" s="98">
        <f t="shared" si="17"/>
        <v>0</v>
      </c>
      <c r="GN77" s="98">
        <f t="shared" si="17"/>
        <v>0</v>
      </c>
      <c r="GO77" s="98">
        <f t="shared" si="17"/>
        <v>0</v>
      </c>
      <c r="GP77" s="98">
        <f t="shared" si="17"/>
        <v>0</v>
      </c>
      <c r="GQ77" s="98">
        <f t="shared" si="17"/>
        <v>0</v>
      </c>
      <c r="GR77" s="98">
        <f t="shared" si="17"/>
        <v>0</v>
      </c>
      <c r="GS77" s="98">
        <f t="shared" si="17"/>
        <v>0</v>
      </c>
      <c r="GT77" s="98">
        <f t="shared" si="17"/>
        <v>0</v>
      </c>
      <c r="GU77" s="98">
        <f t="shared" si="17"/>
        <v>0</v>
      </c>
      <c r="GV77" s="98">
        <f t="shared" si="17"/>
        <v>0</v>
      </c>
      <c r="GW77" s="98">
        <f t="shared" si="17"/>
        <v>0</v>
      </c>
      <c r="GX77" s="98">
        <f t="shared" si="17"/>
        <v>0</v>
      </c>
      <c r="GY77" s="98">
        <f t="shared" si="17"/>
        <v>0</v>
      </c>
      <c r="GZ77" s="98">
        <f t="shared" si="17"/>
        <v>0</v>
      </c>
      <c r="HA77" s="98">
        <f t="shared" si="17"/>
        <v>0</v>
      </c>
      <c r="HB77" s="98">
        <f t="shared" si="17"/>
        <v>0</v>
      </c>
      <c r="HC77" s="98">
        <f t="shared" si="17"/>
        <v>0</v>
      </c>
      <c r="HD77" s="98">
        <f t="shared" si="17"/>
        <v>0</v>
      </c>
      <c r="HE77" s="98">
        <f t="shared" si="17"/>
        <v>0</v>
      </c>
      <c r="HF77" s="98">
        <f t="shared" si="17"/>
        <v>0</v>
      </c>
      <c r="HG77" s="98">
        <f t="shared" si="17"/>
        <v>0</v>
      </c>
      <c r="HH77" s="98">
        <f t="shared" si="17"/>
        <v>0</v>
      </c>
      <c r="HI77" s="98">
        <f t="shared" si="17"/>
        <v>0</v>
      </c>
      <c r="HJ77" s="98">
        <f t="shared" si="17"/>
        <v>0</v>
      </c>
      <c r="HK77" s="98">
        <f t="shared" si="17"/>
        <v>0</v>
      </c>
      <c r="HL77" s="98">
        <f t="shared" si="17"/>
        <v>0</v>
      </c>
      <c r="HM77" s="98">
        <f t="shared" ref="HM77:IR77" si="18">SUM(HM9:HM76)</f>
        <v>0</v>
      </c>
      <c r="HN77" s="98">
        <f t="shared" si="18"/>
        <v>0</v>
      </c>
      <c r="HO77" s="98">
        <f t="shared" si="18"/>
        <v>0</v>
      </c>
      <c r="HP77" s="98">
        <f t="shared" si="18"/>
        <v>0</v>
      </c>
      <c r="HQ77" s="98">
        <f t="shared" si="18"/>
        <v>0</v>
      </c>
      <c r="HR77" s="98">
        <f t="shared" si="18"/>
        <v>0</v>
      </c>
      <c r="HS77" s="98">
        <f t="shared" si="18"/>
        <v>0</v>
      </c>
      <c r="HT77" s="98">
        <f t="shared" si="18"/>
        <v>0</v>
      </c>
      <c r="HU77" s="98">
        <f t="shared" si="18"/>
        <v>0</v>
      </c>
      <c r="HV77" s="98">
        <f t="shared" si="18"/>
        <v>0</v>
      </c>
      <c r="HW77" s="98">
        <f t="shared" si="18"/>
        <v>0</v>
      </c>
      <c r="HX77" s="98">
        <f t="shared" si="18"/>
        <v>0</v>
      </c>
      <c r="HY77" s="98">
        <f t="shared" si="18"/>
        <v>0</v>
      </c>
      <c r="HZ77" s="98">
        <f t="shared" si="18"/>
        <v>0</v>
      </c>
      <c r="IA77" s="98">
        <f t="shared" si="18"/>
        <v>0</v>
      </c>
      <c r="IB77" s="98">
        <f t="shared" si="18"/>
        <v>0</v>
      </c>
      <c r="IC77" s="98">
        <f t="shared" si="18"/>
        <v>0</v>
      </c>
      <c r="ID77" s="98">
        <f t="shared" si="18"/>
        <v>0</v>
      </c>
      <c r="IE77" s="98">
        <f t="shared" si="18"/>
        <v>0</v>
      </c>
      <c r="IF77" s="98">
        <f t="shared" si="18"/>
        <v>0</v>
      </c>
      <c r="IG77" s="98">
        <f t="shared" si="18"/>
        <v>0</v>
      </c>
      <c r="IH77" s="98">
        <f t="shared" si="18"/>
        <v>0</v>
      </c>
      <c r="II77" s="98">
        <f t="shared" si="18"/>
        <v>0</v>
      </c>
      <c r="IJ77" s="98">
        <f t="shared" si="18"/>
        <v>0</v>
      </c>
      <c r="IK77" s="98">
        <f t="shared" si="18"/>
        <v>0</v>
      </c>
      <c r="IL77" s="98">
        <f t="shared" si="18"/>
        <v>0</v>
      </c>
      <c r="IM77" s="98">
        <f t="shared" si="18"/>
        <v>0</v>
      </c>
      <c r="IN77" s="98">
        <f t="shared" si="18"/>
        <v>0</v>
      </c>
      <c r="IO77" s="98">
        <f t="shared" si="18"/>
        <v>0</v>
      </c>
      <c r="IP77" s="98">
        <f t="shared" si="18"/>
        <v>0</v>
      </c>
      <c r="IQ77" s="98">
        <f t="shared" si="18"/>
        <v>0</v>
      </c>
      <c r="IR77" s="98">
        <f t="shared" si="18"/>
        <v>0</v>
      </c>
      <c r="IS77" s="98">
        <f t="shared" ref="IS77:JH77" si="19">SUM(IS9:IS76)</f>
        <v>0</v>
      </c>
      <c r="IT77" s="98">
        <f t="shared" si="19"/>
        <v>0</v>
      </c>
      <c r="IU77" s="98">
        <f t="shared" si="19"/>
        <v>0</v>
      </c>
      <c r="IV77" s="98">
        <f t="shared" si="19"/>
        <v>0</v>
      </c>
      <c r="IW77" s="98">
        <f t="shared" si="19"/>
        <v>0</v>
      </c>
      <c r="IX77" s="98">
        <f t="shared" si="19"/>
        <v>0</v>
      </c>
      <c r="IY77" s="98">
        <f t="shared" si="19"/>
        <v>0</v>
      </c>
      <c r="IZ77" s="98">
        <f t="shared" si="19"/>
        <v>0</v>
      </c>
      <c r="JA77" s="98">
        <f t="shared" si="19"/>
        <v>0</v>
      </c>
      <c r="JB77" s="98">
        <f t="shared" si="19"/>
        <v>0</v>
      </c>
      <c r="JC77" s="98">
        <f t="shared" si="19"/>
        <v>0</v>
      </c>
      <c r="JD77" s="98">
        <f t="shared" si="19"/>
        <v>0</v>
      </c>
      <c r="JE77" s="98">
        <f t="shared" si="19"/>
        <v>0</v>
      </c>
      <c r="JF77" s="98">
        <f t="shared" si="19"/>
        <v>0</v>
      </c>
      <c r="JG77" s="98">
        <f t="shared" si="19"/>
        <v>55</v>
      </c>
      <c r="JH77" s="98">
        <f t="shared" si="19"/>
        <v>0</v>
      </c>
    </row>
    <row r="78" spans="1:268" s="83" customFormat="1" ht="12" x14ac:dyDescent="0.25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>
        <f t="shared" ref="M78:M141" si="20">$AP$3*F80</f>
        <v>0</v>
      </c>
      <c r="N78" s="80"/>
      <c r="O78" s="80"/>
      <c r="P78" s="80"/>
      <c r="Q78" s="80"/>
      <c r="R78" s="80"/>
      <c r="S78" s="80"/>
      <c r="T78" s="80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>
        <v>0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80" t="e">
        <f>$AP$3*#REF!</f>
        <v>#REF!</v>
      </c>
      <c r="CS78" s="80"/>
      <c r="CT78" s="80"/>
      <c r="CU78" s="80"/>
      <c r="CV78" s="80"/>
      <c r="CW78" s="80"/>
      <c r="CX78" s="80"/>
      <c r="CY78" s="80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>
        <v>0</v>
      </c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80">
        <f t="shared" ref="FW78:FW109" si="21">SUM(CK78:CP78)</f>
        <v>0</v>
      </c>
      <c r="FX78" s="79"/>
      <c r="FY78" s="86"/>
      <c r="FZ78" s="86"/>
      <c r="GA78" s="86"/>
      <c r="GB78" s="86"/>
      <c r="GC78" s="86"/>
      <c r="GD78" s="80">
        <f t="shared" ref="GD78:GD109" si="22">$AP$3*FU80</f>
        <v>0</v>
      </c>
      <c r="GE78" s="80"/>
      <c r="GF78" s="80"/>
      <c r="GG78" s="80"/>
      <c r="GH78" s="80"/>
      <c r="GI78" s="80"/>
      <c r="GJ78" s="80"/>
      <c r="GK78" s="80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>
        <v>0</v>
      </c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  <c r="IW78" s="86"/>
      <c r="IX78" s="86"/>
      <c r="IY78" s="86"/>
      <c r="IZ78" s="86"/>
      <c r="JA78" s="86"/>
      <c r="JB78" s="86"/>
      <c r="JC78" s="86"/>
      <c r="JD78" s="86"/>
      <c r="JE78" s="86"/>
      <c r="JF78" s="86"/>
      <c r="JG78" s="86"/>
      <c r="JH78" s="86"/>
    </row>
    <row r="79" spans="1:268" x14ac:dyDescent="0.2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51">
        <f t="shared" si="20"/>
        <v>0</v>
      </c>
      <c r="AP79" s="99">
        <v>0</v>
      </c>
      <c r="CL79" s="99"/>
      <c r="CM79" s="99"/>
      <c r="CN79" s="99"/>
      <c r="CO79" s="99"/>
      <c r="CP79" s="99"/>
      <c r="CQ79" s="99"/>
      <c r="CR79" s="51" t="e">
        <f>$AP$3*#REF!</f>
        <v>#REF!</v>
      </c>
      <c r="DU79" s="99">
        <v>0</v>
      </c>
      <c r="FW79" s="102">
        <f t="shared" si="21"/>
        <v>0</v>
      </c>
      <c r="FX79" s="99"/>
      <c r="FY79" s="74"/>
      <c r="FZ79" s="74"/>
      <c r="GA79" s="74"/>
      <c r="GB79" s="74"/>
      <c r="GC79" s="74"/>
      <c r="GD79" s="51">
        <f t="shared" si="22"/>
        <v>0</v>
      </c>
      <c r="HG79" s="74">
        <v>0</v>
      </c>
    </row>
    <row r="80" spans="1:268" x14ac:dyDescent="0.25">
      <c r="A80" s="73"/>
      <c r="B80" s="75"/>
      <c r="C80" s="75"/>
      <c r="D80" s="75"/>
      <c r="E80" s="75"/>
      <c r="F80" s="75"/>
      <c r="G80" s="99"/>
      <c r="H80" s="99"/>
      <c r="I80" s="99"/>
      <c r="J80" s="99"/>
      <c r="K80" s="99"/>
      <c r="L80" s="99"/>
      <c r="M80" s="51">
        <f t="shared" si="20"/>
        <v>0</v>
      </c>
      <c r="AP80" s="99">
        <v>0</v>
      </c>
      <c r="CL80" s="99"/>
      <c r="CM80" s="99"/>
      <c r="CN80" s="99"/>
      <c r="CO80" s="99"/>
      <c r="CP80" s="99"/>
      <c r="CQ80" s="99"/>
      <c r="CR80" s="51" t="e">
        <f>$AP$3*#REF!</f>
        <v>#REF!</v>
      </c>
      <c r="DU80" s="99">
        <v>0</v>
      </c>
      <c r="FW80" s="102">
        <f t="shared" si="21"/>
        <v>0</v>
      </c>
      <c r="FX80" s="99"/>
      <c r="FY80" s="74"/>
      <c r="FZ80" s="74"/>
      <c r="GA80" s="74"/>
      <c r="GB80" s="74"/>
      <c r="GC80" s="74"/>
      <c r="GD80" s="51">
        <f t="shared" si="22"/>
        <v>0</v>
      </c>
      <c r="HG80" s="74">
        <v>0</v>
      </c>
    </row>
    <row r="81" spans="1:215" x14ac:dyDescent="0.25">
      <c r="A81" s="73"/>
      <c r="B81" s="75"/>
      <c r="C81" s="75"/>
      <c r="D81" s="75"/>
      <c r="E81" s="75"/>
      <c r="F81" s="75"/>
      <c r="G81" s="99"/>
      <c r="H81" s="99"/>
      <c r="I81" s="99"/>
      <c r="J81" s="99"/>
      <c r="K81" s="99"/>
      <c r="L81" s="99"/>
      <c r="M81" s="51">
        <f t="shared" si="20"/>
        <v>0</v>
      </c>
      <c r="AP81" s="99">
        <v>0</v>
      </c>
      <c r="CL81" s="99"/>
      <c r="CM81" s="99"/>
      <c r="CN81" s="99"/>
      <c r="CO81" s="99"/>
      <c r="CP81" s="99"/>
      <c r="CQ81" s="99"/>
      <c r="CR81" s="51" t="e">
        <f>$AP$3*#REF!</f>
        <v>#REF!</v>
      </c>
      <c r="DU81" s="99">
        <v>0</v>
      </c>
      <c r="FW81" s="102">
        <f t="shared" si="21"/>
        <v>0</v>
      </c>
      <c r="FX81" s="99"/>
      <c r="FY81" s="74"/>
      <c r="FZ81" s="74"/>
      <c r="GA81" s="74"/>
      <c r="GB81" s="74"/>
      <c r="GC81" s="74"/>
      <c r="GD81" s="51">
        <f t="shared" si="22"/>
        <v>0</v>
      </c>
      <c r="HG81" s="74">
        <v>0</v>
      </c>
    </row>
    <row r="82" spans="1:215" x14ac:dyDescent="0.2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51">
        <f t="shared" si="20"/>
        <v>0</v>
      </c>
      <c r="AP82" s="99">
        <v>0</v>
      </c>
      <c r="CL82" s="99"/>
      <c r="CM82" s="99"/>
      <c r="CN82" s="99"/>
      <c r="CO82" s="99"/>
      <c r="CP82" s="99"/>
      <c r="CQ82" s="99"/>
      <c r="CR82" s="51" t="e">
        <f>$AP$3*#REF!</f>
        <v>#REF!</v>
      </c>
      <c r="DU82" s="99">
        <v>0</v>
      </c>
      <c r="FW82" s="102">
        <f t="shared" si="21"/>
        <v>0</v>
      </c>
      <c r="FX82" s="99"/>
      <c r="FY82" s="74"/>
      <c r="FZ82" s="74"/>
      <c r="GA82" s="74"/>
      <c r="GB82" s="74"/>
      <c r="GC82" s="74"/>
      <c r="GD82" s="51">
        <f t="shared" si="22"/>
        <v>0</v>
      </c>
      <c r="HG82" s="74">
        <v>0</v>
      </c>
    </row>
    <row r="83" spans="1:215" x14ac:dyDescent="0.2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51">
        <f t="shared" si="20"/>
        <v>0</v>
      </c>
      <c r="AP83" s="99">
        <v>0</v>
      </c>
      <c r="CL83" s="99"/>
      <c r="CM83" s="99"/>
      <c r="CN83" s="99"/>
      <c r="CO83" s="99"/>
      <c r="CP83" s="99"/>
      <c r="CQ83" s="99"/>
      <c r="CR83" s="51" t="e">
        <f>$AP$3*#REF!</f>
        <v>#REF!</v>
      </c>
      <c r="DU83" s="99">
        <v>0</v>
      </c>
      <c r="FW83" s="102">
        <f t="shared" si="21"/>
        <v>0</v>
      </c>
      <c r="FX83" s="99"/>
      <c r="FY83" s="74"/>
      <c r="FZ83" s="74"/>
      <c r="GA83" s="74"/>
      <c r="GB83" s="74"/>
      <c r="GC83" s="74"/>
      <c r="GD83" s="51">
        <f t="shared" si="22"/>
        <v>0</v>
      </c>
      <c r="HG83" s="74">
        <v>0</v>
      </c>
    </row>
    <row r="84" spans="1:215" x14ac:dyDescent="0.2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51">
        <f t="shared" si="20"/>
        <v>0</v>
      </c>
      <c r="AP84" s="99">
        <v>0</v>
      </c>
      <c r="CL84" s="99"/>
      <c r="CM84" s="99"/>
      <c r="CN84" s="99"/>
      <c r="CO84" s="99"/>
      <c r="CP84" s="99"/>
      <c r="CQ84" s="99"/>
      <c r="CR84" s="51" t="e">
        <f>$AP$3*#REF!</f>
        <v>#REF!</v>
      </c>
      <c r="DU84" s="99">
        <v>0</v>
      </c>
      <c r="FW84" s="102">
        <f t="shared" si="21"/>
        <v>0</v>
      </c>
      <c r="FX84" s="99"/>
      <c r="FY84" s="74"/>
      <c r="FZ84" s="74"/>
      <c r="GA84" s="74"/>
      <c r="GB84" s="74"/>
      <c r="GC84" s="74"/>
      <c r="GD84" s="51">
        <f t="shared" si="22"/>
        <v>0</v>
      </c>
      <c r="HG84" s="74">
        <v>0</v>
      </c>
    </row>
    <row r="85" spans="1:215" x14ac:dyDescent="0.2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51">
        <f t="shared" si="20"/>
        <v>0</v>
      </c>
      <c r="AP85" s="99">
        <v>0</v>
      </c>
      <c r="CL85" s="99"/>
      <c r="CM85" s="99"/>
      <c r="CN85" s="99"/>
      <c r="CO85" s="99"/>
      <c r="CP85" s="99"/>
      <c r="CQ85" s="99"/>
      <c r="CR85" s="51" t="e">
        <f>$AP$3*#REF!</f>
        <v>#REF!</v>
      </c>
      <c r="DU85" s="99">
        <v>0</v>
      </c>
      <c r="FW85" s="102">
        <f t="shared" si="21"/>
        <v>0</v>
      </c>
      <c r="FX85" s="99"/>
      <c r="FY85" s="74"/>
      <c r="FZ85" s="74"/>
      <c r="GA85" s="74"/>
      <c r="GB85" s="74"/>
      <c r="GC85" s="74"/>
      <c r="GD85" s="51">
        <f t="shared" si="22"/>
        <v>0</v>
      </c>
      <c r="HG85" s="74">
        <v>0</v>
      </c>
    </row>
    <row r="86" spans="1:215" x14ac:dyDescent="0.2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51">
        <f t="shared" si="20"/>
        <v>0</v>
      </c>
      <c r="AP86" s="99">
        <v>0</v>
      </c>
      <c r="CL86" s="99"/>
      <c r="CM86" s="99"/>
      <c r="CN86" s="99"/>
      <c r="CO86" s="99"/>
      <c r="CP86" s="99"/>
      <c r="CQ86" s="99"/>
      <c r="CR86" s="51" t="e">
        <f>$AP$3*#REF!</f>
        <v>#REF!</v>
      </c>
      <c r="DU86" s="99">
        <v>0</v>
      </c>
      <c r="FW86" s="102">
        <f t="shared" si="21"/>
        <v>0</v>
      </c>
      <c r="FX86" s="99"/>
      <c r="FY86" s="74"/>
      <c r="FZ86" s="74"/>
      <c r="GA86" s="74"/>
      <c r="GB86" s="74"/>
      <c r="GC86" s="74"/>
      <c r="GD86" s="51">
        <f t="shared" si="22"/>
        <v>0</v>
      </c>
      <c r="HG86" s="74">
        <v>0</v>
      </c>
    </row>
    <row r="87" spans="1:215" x14ac:dyDescent="0.2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51">
        <f t="shared" si="20"/>
        <v>0</v>
      </c>
      <c r="AP87" s="99">
        <v>0</v>
      </c>
      <c r="CL87" s="99"/>
      <c r="CM87" s="99"/>
      <c r="CN87" s="99"/>
      <c r="CO87" s="99"/>
      <c r="CP87" s="99"/>
      <c r="CQ87" s="99"/>
      <c r="CR87" s="51" t="e">
        <f>$AP$3*#REF!</f>
        <v>#REF!</v>
      </c>
      <c r="DU87" s="99">
        <v>0</v>
      </c>
      <c r="FW87" s="102">
        <f t="shared" si="21"/>
        <v>0</v>
      </c>
      <c r="FX87" s="99"/>
      <c r="FY87" s="74"/>
      <c r="FZ87" s="74"/>
      <c r="GA87" s="74"/>
      <c r="GB87" s="74"/>
      <c r="GC87" s="74"/>
      <c r="GD87" s="51">
        <f t="shared" si="22"/>
        <v>0</v>
      </c>
      <c r="HG87" s="74">
        <v>0</v>
      </c>
    </row>
    <row r="88" spans="1:215" x14ac:dyDescent="0.2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51">
        <f t="shared" si="20"/>
        <v>0</v>
      </c>
      <c r="AP88" s="99">
        <v>0</v>
      </c>
      <c r="CL88" s="99"/>
      <c r="CM88" s="99"/>
      <c r="CN88" s="99"/>
      <c r="CO88" s="99"/>
      <c r="CP88" s="99"/>
      <c r="CQ88" s="99"/>
      <c r="CR88" s="51" t="e">
        <f>$AP$3*#REF!</f>
        <v>#REF!</v>
      </c>
      <c r="DU88" s="99">
        <v>0</v>
      </c>
      <c r="FW88" s="102">
        <f t="shared" si="21"/>
        <v>0</v>
      </c>
      <c r="FX88" s="99"/>
      <c r="FY88" s="74"/>
      <c r="FZ88" s="74"/>
      <c r="GA88" s="74"/>
      <c r="GB88" s="74"/>
      <c r="GC88" s="74"/>
      <c r="GD88" s="51">
        <f t="shared" si="22"/>
        <v>0</v>
      </c>
      <c r="HG88" s="74">
        <v>0</v>
      </c>
    </row>
    <row r="89" spans="1:215" x14ac:dyDescent="0.2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51">
        <f t="shared" si="20"/>
        <v>0</v>
      </c>
      <c r="AP89" s="99">
        <v>0</v>
      </c>
      <c r="CL89" s="99"/>
      <c r="CM89" s="99"/>
      <c r="CN89" s="99"/>
      <c r="CO89" s="99"/>
      <c r="CP89" s="99"/>
      <c r="CQ89" s="99"/>
      <c r="CR89" s="51" t="e">
        <f>$AP$3*#REF!</f>
        <v>#REF!</v>
      </c>
      <c r="DU89" s="99">
        <v>0</v>
      </c>
      <c r="FW89" s="102">
        <f t="shared" si="21"/>
        <v>0</v>
      </c>
      <c r="FX89" s="99"/>
      <c r="FY89" s="74"/>
      <c r="FZ89" s="74"/>
      <c r="GA89" s="74"/>
      <c r="GB89" s="74"/>
      <c r="GC89" s="74"/>
      <c r="GD89" s="51">
        <f t="shared" si="22"/>
        <v>0</v>
      </c>
      <c r="HG89" s="74">
        <v>0</v>
      </c>
    </row>
    <row r="90" spans="1:215" x14ac:dyDescent="0.2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51">
        <f t="shared" si="20"/>
        <v>0</v>
      </c>
      <c r="AP90" s="99">
        <v>0</v>
      </c>
      <c r="CL90" s="99"/>
      <c r="CM90" s="99"/>
      <c r="CN90" s="99"/>
      <c r="CO90" s="99"/>
      <c r="CP90" s="99"/>
      <c r="CQ90" s="99"/>
      <c r="CR90" s="51" t="e">
        <f>$AP$3*#REF!</f>
        <v>#REF!</v>
      </c>
      <c r="DU90" s="99">
        <v>0</v>
      </c>
      <c r="FW90" s="102">
        <f t="shared" si="21"/>
        <v>0</v>
      </c>
      <c r="FX90" s="99"/>
      <c r="FY90" s="74"/>
      <c r="FZ90" s="74"/>
      <c r="GA90" s="74"/>
      <c r="GB90" s="74"/>
      <c r="GC90" s="74"/>
      <c r="GD90" s="51">
        <f t="shared" si="22"/>
        <v>0</v>
      </c>
      <c r="HG90" s="74">
        <v>0</v>
      </c>
    </row>
    <row r="91" spans="1:215" x14ac:dyDescent="0.2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51">
        <f t="shared" si="20"/>
        <v>0</v>
      </c>
      <c r="AP91" s="99">
        <v>0</v>
      </c>
      <c r="CL91" s="99"/>
      <c r="CM91" s="99"/>
      <c r="CN91" s="99"/>
      <c r="CO91" s="99"/>
      <c r="CP91" s="99"/>
      <c r="CQ91" s="99"/>
      <c r="CR91" s="51" t="e">
        <f>$AP$3*#REF!</f>
        <v>#REF!</v>
      </c>
      <c r="DU91" s="99">
        <v>0</v>
      </c>
      <c r="FW91" s="102">
        <f t="shared" si="21"/>
        <v>0</v>
      </c>
      <c r="FX91" s="99"/>
      <c r="FY91" s="74"/>
      <c r="FZ91" s="74"/>
      <c r="GA91" s="74"/>
      <c r="GB91" s="74"/>
      <c r="GC91" s="74"/>
      <c r="GD91" s="51">
        <f t="shared" si="22"/>
        <v>0</v>
      </c>
      <c r="HG91" s="74">
        <v>0</v>
      </c>
    </row>
    <row r="92" spans="1:215" x14ac:dyDescent="0.25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51">
        <f t="shared" si="20"/>
        <v>0</v>
      </c>
      <c r="AP92" s="99">
        <v>0</v>
      </c>
      <c r="CL92" s="99"/>
      <c r="CM92" s="99"/>
      <c r="CN92" s="99"/>
      <c r="CO92" s="99"/>
      <c r="CP92" s="99"/>
      <c r="CQ92" s="99"/>
      <c r="CR92" s="51" t="e">
        <f>$AP$3*#REF!</f>
        <v>#REF!</v>
      </c>
      <c r="DU92" s="99">
        <v>0</v>
      </c>
      <c r="FW92" s="102">
        <f t="shared" si="21"/>
        <v>0</v>
      </c>
      <c r="FX92" s="99"/>
      <c r="FY92" s="74"/>
      <c r="FZ92" s="74"/>
      <c r="GA92" s="74"/>
      <c r="GB92" s="74"/>
      <c r="GC92" s="74"/>
      <c r="GD92" s="51">
        <f t="shared" si="22"/>
        <v>0</v>
      </c>
      <c r="HG92" s="74">
        <v>0</v>
      </c>
    </row>
    <row r="93" spans="1:215" x14ac:dyDescent="0.25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51">
        <f t="shared" si="20"/>
        <v>0</v>
      </c>
      <c r="AP93" s="99">
        <v>0</v>
      </c>
      <c r="CL93" s="99"/>
      <c r="CM93" s="99"/>
      <c r="CN93" s="99"/>
      <c r="CO93" s="99"/>
      <c r="CP93" s="99"/>
      <c r="CQ93" s="99"/>
      <c r="CR93" s="51" t="e">
        <f>$AP$3*#REF!</f>
        <v>#REF!</v>
      </c>
      <c r="DU93" s="99">
        <v>0</v>
      </c>
      <c r="FW93" s="102">
        <f t="shared" si="21"/>
        <v>0</v>
      </c>
      <c r="FX93" s="99"/>
      <c r="FY93" s="74"/>
      <c r="FZ93" s="74"/>
      <c r="GA93" s="74"/>
      <c r="GB93" s="74"/>
      <c r="GC93" s="74"/>
      <c r="GD93" s="51">
        <f t="shared" si="22"/>
        <v>0</v>
      </c>
      <c r="HG93" s="74">
        <v>0</v>
      </c>
    </row>
    <row r="94" spans="1:215" x14ac:dyDescent="0.25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51">
        <f t="shared" si="20"/>
        <v>0</v>
      </c>
      <c r="AP94" s="99">
        <v>0</v>
      </c>
      <c r="CL94" s="99"/>
      <c r="CM94" s="99"/>
      <c r="CN94" s="99"/>
      <c r="CO94" s="99"/>
      <c r="CP94" s="99"/>
      <c r="CQ94" s="99"/>
      <c r="CR94" s="51" t="e">
        <f>$AP$3*#REF!</f>
        <v>#REF!</v>
      </c>
      <c r="DU94" s="99">
        <v>0</v>
      </c>
      <c r="FW94" s="102">
        <f t="shared" si="21"/>
        <v>0</v>
      </c>
      <c r="FX94" s="99"/>
      <c r="FY94" s="74"/>
      <c r="FZ94" s="74"/>
      <c r="GA94" s="74"/>
      <c r="GB94" s="74"/>
      <c r="GC94" s="74"/>
      <c r="GD94" s="51">
        <f t="shared" si="22"/>
        <v>0</v>
      </c>
      <c r="HG94" s="74">
        <v>0</v>
      </c>
    </row>
    <row r="95" spans="1:215" x14ac:dyDescent="0.2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51">
        <f t="shared" si="20"/>
        <v>0</v>
      </c>
      <c r="AP95" s="99">
        <v>0</v>
      </c>
      <c r="CL95" s="99"/>
      <c r="CM95" s="99"/>
      <c r="CN95" s="99"/>
      <c r="CO95" s="99"/>
      <c r="CP95" s="99"/>
      <c r="CQ95" s="99"/>
      <c r="CR95" s="51" t="e">
        <f>$AP$3*#REF!</f>
        <v>#REF!</v>
      </c>
      <c r="DU95" s="99">
        <v>0</v>
      </c>
      <c r="FW95" s="102">
        <f t="shared" si="21"/>
        <v>0</v>
      </c>
      <c r="FX95" s="99"/>
      <c r="FY95" s="74"/>
      <c r="FZ95" s="74"/>
      <c r="GA95" s="74"/>
      <c r="GB95" s="74"/>
      <c r="GC95" s="74"/>
      <c r="GD95" s="51">
        <f t="shared" si="22"/>
        <v>0</v>
      </c>
      <c r="HG95" s="74">
        <v>0</v>
      </c>
    </row>
    <row r="96" spans="1:215" x14ac:dyDescent="0.25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51">
        <f t="shared" si="20"/>
        <v>0</v>
      </c>
      <c r="AP96" s="99">
        <v>0</v>
      </c>
      <c r="CL96" s="99"/>
      <c r="CM96" s="99"/>
      <c r="CN96" s="99"/>
      <c r="CO96" s="99"/>
      <c r="CP96" s="99"/>
      <c r="CQ96" s="99"/>
      <c r="CR96" s="51" t="e">
        <f>$AP$3*#REF!</f>
        <v>#REF!</v>
      </c>
      <c r="DU96" s="99">
        <v>0</v>
      </c>
      <c r="FW96" s="102">
        <f t="shared" si="21"/>
        <v>0</v>
      </c>
      <c r="FX96" s="99"/>
      <c r="FY96" s="74"/>
      <c r="FZ96" s="74"/>
      <c r="GA96" s="74"/>
      <c r="GB96" s="74"/>
      <c r="GC96" s="74"/>
      <c r="GD96" s="51">
        <f t="shared" si="22"/>
        <v>0</v>
      </c>
      <c r="HG96" s="74">
        <v>0</v>
      </c>
    </row>
    <row r="97" spans="3:215" x14ac:dyDescent="0.25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51">
        <f t="shared" si="20"/>
        <v>0</v>
      </c>
      <c r="AP97" s="99">
        <v>0</v>
      </c>
      <c r="CL97" s="99"/>
      <c r="CM97" s="99"/>
      <c r="CN97" s="99"/>
      <c r="CO97" s="99"/>
      <c r="CP97" s="99"/>
      <c r="CQ97" s="99"/>
      <c r="CR97" s="51" t="e">
        <f>$AP$3*#REF!</f>
        <v>#REF!</v>
      </c>
      <c r="DU97" s="99">
        <v>0</v>
      </c>
      <c r="FW97" s="102">
        <f t="shared" si="21"/>
        <v>0</v>
      </c>
      <c r="FX97" s="99"/>
      <c r="FY97" s="74"/>
      <c r="FZ97" s="74"/>
      <c r="GA97" s="74"/>
      <c r="GB97" s="74"/>
      <c r="GC97" s="74"/>
      <c r="GD97" s="51">
        <f t="shared" si="22"/>
        <v>0</v>
      </c>
      <c r="HG97" s="74">
        <v>0</v>
      </c>
    </row>
    <row r="98" spans="3:215" x14ac:dyDescent="0.25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51">
        <f t="shared" si="20"/>
        <v>0</v>
      </c>
      <c r="AP98" s="99">
        <v>0</v>
      </c>
      <c r="CL98" s="99"/>
      <c r="CM98" s="99"/>
      <c r="CN98" s="99"/>
      <c r="CO98" s="99"/>
      <c r="CP98" s="99"/>
      <c r="CQ98" s="99"/>
      <c r="CR98" s="51" t="e">
        <f>$AP$3*#REF!</f>
        <v>#REF!</v>
      </c>
      <c r="DU98" s="99">
        <v>0</v>
      </c>
      <c r="FW98" s="102">
        <f t="shared" si="21"/>
        <v>0</v>
      </c>
      <c r="FX98" s="99"/>
      <c r="FY98" s="74"/>
      <c r="FZ98" s="74"/>
      <c r="GA98" s="74"/>
      <c r="GB98" s="74"/>
      <c r="GC98" s="74"/>
      <c r="GD98" s="51">
        <f t="shared" si="22"/>
        <v>0</v>
      </c>
      <c r="HG98" s="74">
        <v>0</v>
      </c>
    </row>
    <row r="99" spans="3:215" x14ac:dyDescent="0.25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51">
        <f t="shared" si="20"/>
        <v>0</v>
      </c>
      <c r="AP99" s="99">
        <v>0</v>
      </c>
      <c r="CL99" s="99"/>
      <c r="CM99" s="99"/>
      <c r="CN99" s="99"/>
      <c r="CO99" s="99"/>
      <c r="CP99" s="99"/>
      <c r="CQ99" s="99"/>
      <c r="CR99" s="51" t="e">
        <f>$AP$3*#REF!</f>
        <v>#REF!</v>
      </c>
      <c r="DU99" s="99">
        <v>0</v>
      </c>
      <c r="FW99" s="102">
        <f t="shared" si="21"/>
        <v>0</v>
      </c>
      <c r="FX99" s="99"/>
      <c r="FY99" s="74"/>
      <c r="FZ99" s="74"/>
      <c r="GA99" s="74"/>
      <c r="GB99" s="74"/>
      <c r="GC99" s="74"/>
      <c r="GD99" s="51">
        <f t="shared" si="22"/>
        <v>0</v>
      </c>
      <c r="HG99" s="74">
        <v>0</v>
      </c>
    </row>
    <row r="100" spans="3:215" x14ac:dyDescent="0.25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51">
        <f t="shared" si="20"/>
        <v>0</v>
      </c>
      <c r="AP100" s="99">
        <v>0</v>
      </c>
      <c r="CL100" s="99"/>
      <c r="CM100" s="99"/>
      <c r="CN100" s="99"/>
      <c r="CO100" s="99"/>
      <c r="CP100" s="99"/>
      <c r="CQ100" s="99"/>
      <c r="CR100" s="51" t="e">
        <f>$AP$3*#REF!</f>
        <v>#REF!</v>
      </c>
      <c r="DU100" s="99">
        <v>0</v>
      </c>
      <c r="FW100" s="102">
        <f t="shared" si="21"/>
        <v>0</v>
      </c>
      <c r="FX100" s="99"/>
      <c r="FY100" s="74"/>
      <c r="FZ100" s="74"/>
      <c r="GA100" s="74"/>
      <c r="GB100" s="74"/>
      <c r="GC100" s="74"/>
      <c r="GD100" s="51">
        <f t="shared" si="22"/>
        <v>0</v>
      </c>
      <c r="HG100" s="74">
        <v>0</v>
      </c>
    </row>
    <row r="101" spans="3:215" x14ac:dyDescent="0.25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51">
        <f t="shared" si="20"/>
        <v>0</v>
      </c>
      <c r="AP101" s="99">
        <v>0</v>
      </c>
      <c r="CL101" s="99"/>
      <c r="CM101" s="99"/>
      <c r="CN101" s="99"/>
      <c r="CO101" s="99"/>
      <c r="CP101" s="99"/>
      <c r="CQ101" s="99"/>
      <c r="CR101" s="51" t="e">
        <f>$AP$3*#REF!</f>
        <v>#REF!</v>
      </c>
      <c r="DU101" s="99">
        <v>0</v>
      </c>
      <c r="FW101" s="102">
        <f t="shared" si="21"/>
        <v>0</v>
      </c>
      <c r="FX101" s="99"/>
      <c r="FY101" s="74"/>
      <c r="FZ101" s="74"/>
      <c r="GA101" s="74"/>
      <c r="GB101" s="74"/>
      <c r="GC101" s="74"/>
      <c r="GD101" s="51">
        <f t="shared" si="22"/>
        <v>0</v>
      </c>
      <c r="HG101" s="74">
        <v>0</v>
      </c>
    </row>
    <row r="102" spans="3:215" x14ac:dyDescent="0.25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51">
        <f t="shared" si="20"/>
        <v>0</v>
      </c>
      <c r="AP102" s="99">
        <v>0</v>
      </c>
      <c r="CL102" s="99"/>
      <c r="CM102" s="99"/>
      <c r="CN102" s="99"/>
      <c r="CO102" s="99"/>
      <c r="CP102" s="99"/>
      <c r="CQ102" s="99"/>
      <c r="CR102" s="51" t="e">
        <f>$AP$3*#REF!</f>
        <v>#REF!</v>
      </c>
      <c r="DU102" s="99">
        <v>0</v>
      </c>
      <c r="FW102" s="102">
        <f t="shared" si="21"/>
        <v>0</v>
      </c>
      <c r="FX102" s="99"/>
      <c r="FY102" s="74"/>
      <c r="FZ102" s="74"/>
      <c r="GA102" s="74"/>
      <c r="GB102" s="74"/>
      <c r="GC102" s="74"/>
      <c r="GD102" s="51">
        <f t="shared" si="22"/>
        <v>0</v>
      </c>
      <c r="HG102" s="74">
        <v>0</v>
      </c>
    </row>
    <row r="103" spans="3:215" x14ac:dyDescent="0.25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51">
        <f t="shared" si="20"/>
        <v>0</v>
      </c>
      <c r="AP103" s="99">
        <v>0</v>
      </c>
      <c r="CL103" s="99"/>
      <c r="CM103" s="99"/>
      <c r="CN103" s="99"/>
      <c r="CO103" s="99"/>
      <c r="CP103" s="99"/>
      <c r="CQ103" s="99"/>
      <c r="CR103" s="51" t="e">
        <f>$AP$3*#REF!</f>
        <v>#REF!</v>
      </c>
      <c r="DU103" s="99">
        <v>0</v>
      </c>
      <c r="FW103" s="102">
        <f t="shared" si="21"/>
        <v>0</v>
      </c>
      <c r="FX103" s="99"/>
      <c r="FY103" s="74"/>
      <c r="FZ103" s="74"/>
      <c r="GA103" s="74"/>
      <c r="GB103" s="74"/>
      <c r="GC103" s="74"/>
      <c r="GD103" s="51">
        <f t="shared" si="22"/>
        <v>0</v>
      </c>
      <c r="HG103" s="74">
        <v>0</v>
      </c>
    </row>
    <row r="104" spans="3:215" x14ac:dyDescent="0.25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51">
        <f t="shared" si="20"/>
        <v>0</v>
      </c>
      <c r="AP104" s="99">
        <v>0</v>
      </c>
      <c r="CL104" s="99"/>
      <c r="CM104" s="99"/>
      <c r="CN104" s="99"/>
      <c r="CO104" s="99"/>
      <c r="CP104" s="99"/>
      <c r="CQ104" s="99"/>
      <c r="CR104" s="51" t="e">
        <f>$AP$3*#REF!</f>
        <v>#REF!</v>
      </c>
      <c r="DU104" s="99">
        <v>0</v>
      </c>
      <c r="FW104" s="102">
        <f t="shared" si="21"/>
        <v>0</v>
      </c>
      <c r="FX104" s="99"/>
      <c r="FY104" s="74"/>
      <c r="FZ104" s="74"/>
      <c r="GA104" s="74"/>
      <c r="GB104" s="74"/>
      <c r="GC104" s="74"/>
      <c r="GD104" s="51">
        <f t="shared" si="22"/>
        <v>0</v>
      </c>
      <c r="HG104" s="74">
        <v>0</v>
      </c>
    </row>
    <row r="105" spans="3:215" x14ac:dyDescent="0.25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51">
        <f t="shared" si="20"/>
        <v>0</v>
      </c>
      <c r="AP105" s="99">
        <v>0</v>
      </c>
      <c r="CL105" s="99"/>
      <c r="CM105" s="99"/>
      <c r="CN105" s="99"/>
      <c r="CO105" s="99"/>
      <c r="CP105" s="99"/>
      <c r="CQ105" s="99"/>
      <c r="CR105" s="51" t="e">
        <f>$AP$3*#REF!</f>
        <v>#REF!</v>
      </c>
      <c r="DU105" s="99">
        <v>0</v>
      </c>
      <c r="FW105" s="102">
        <f t="shared" si="21"/>
        <v>0</v>
      </c>
      <c r="FX105" s="99"/>
      <c r="FY105" s="74"/>
      <c r="FZ105" s="74"/>
      <c r="GA105" s="74"/>
      <c r="GB105" s="74"/>
      <c r="GC105" s="74"/>
      <c r="GD105" s="51">
        <f t="shared" si="22"/>
        <v>0</v>
      </c>
      <c r="HG105" s="74">
        <v>0</v>
      </c>
    </row>
    <row r="106" spans="3:215" x14ac:dyDescent="0.25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51">
        <f t="shared" si="20"/>
        <v>0</v>
      </c>
      <c r="AP106" s="99">
        <v>0</v>
      </c>
      <c r="CL106" s="99"/>
      <c r="CM106" s="99"/>
      <c r="CN106" s="99"/>
      <c r="CO106" s="99"/>
      <c r="CP106" s="99"/>
      <c r="CQ106" s="99"/>
      <c r="CR106" s="51" t="e">
        <f>$AP$3*#REF!</f>
        <v>#REF!</v>
      </c>
      <c r="DU106" s="99">
        <v>0</v>
      </c>
      <c r="FW106" s="102">
        <f t="shared" si="21"/>
        <v>0</v>
      </c>
      <c r="FX106" s="99"/>
      <c r="FY106" s="74"/>
      <c r="FZ106" s="74"/>
      <c r="GA106" s="74"/>
      <c r="GB106" s="74"/>
      <c r="GC106" s="74"/>
      <c r="GD106" s="51">
        <f t="shared" si="22"/>
        <v>0</v>
      </c>
      <c r="HG106" s="74">
        <v>0</v>
      </c>
    </row>
    <row r="107" spans="3:215" x14ac:dyDescent="0.25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51">
        <f t="shared" si="20"/>
        <v>0</v>
      </c>
      <c r="AP107" s="99">
        <v>0</v>
      </c>
      <c r="CL107" s="99"/>
      <c r="CM107" s="99"/>
      <c r="CN107" s="99"/>
      <c r="CO107" s="99"/>
      <c r="CP107" s="99"/>
      <c r="CQ107" s="99"/>
      <c r="CR107" s="51" t="e">
        <f>$AP$3*#REF!</f>
        <v>#REF!</v>
      </c>
      <c r="DU107" s="99">
        <v>0</v>
      </c>
      <c r="FW107" s="102">
        <f t="shared" si="21"/>
        <v>0</v>
      </c>
      <c r="FX107" s="99"/>
      <c r="FY107" s="74"/>
      <c r="FZ107" s="74"/>
      <c r="GA107" s="74"/>
      <c r="GB107" s="74"/>
      <c r="GC107" s="74"/>
      <c r="GD107" s="51">
        <f t="shared" si="22"/>
        <v>0</v>
      </c>
      <c r="HG107" s="74">
        <v>0</v>
      </c>
    </row>
    <row r="108" spans="3:215" x14ac:dyDescent="0.25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51">
        <f t="shared" si="20"/>
        <v>0</v>
      </c>
      <c r="AP108" s="99">
        <v>0</v>
      </c>
      <c r="CL108" s="99"/>
      <c r="CM108" s="99"/>
      <c r="CN108" s="99"/>
      <c r="CO108" s="99"/>
      <c r="CP108" s="99"/>
      <c r="CQ108" s="99"/>
      <c r="CR108" s="51" t="e">
        <f>$AP$3*#REF!</f>
        <v>#REF!</v>
      </c>
      <c r="DU108" s="99">
        <v>0</v>
      </c>
      <c r="FW108" s="102">
        <f t="shared" si="21"/>
        <v>0</v>
      </c>
      <c r="FX108" s="99"/>
      <c r="FY108" s="74"/>
      <c r="FZ108" s="74"/>
      <c r="GA108" s="74"/>
      <c r="GB108" s="74"/>
      <c r="GC108" s="74"/>
      <c r="GD108" s="51">
        <f t="shared" si="22"/>
        <v>0</v>
      </c>
      <c r="HG108" s="74">
        <v>0</v>
      </c>
    </row>
    <row r="109" spans="3:215" x14ac:dyDescent="0.25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51">
        <f t="shared" si="20"/>
        <v>0</v>
      </c>
      <c r="AP109" s="99">
        <v>0</v>
      </c>
      <c r="CL109" s="99"/>
      <c r="CM109" s="99"/>
      <c r="CN109" s="99"/>
      <c r="CO109" s="99"/>
      <c r="CP109" s="99"/>
      <c r="CQ109" s="99"/>
      <c r="CR109" s="51" t="e">
        <f>$AP$3*#REF!</f>
        <v>#REF!</v>
      </c>
      <c r="DU109" s="99">
        <v>0</v>
      </c>
      <c r="FW109" s="102">
        <f t="shared" si="21"/>
        <v>0</v>
      </c>
      <c r="FX109" s="99"/>
      <c r="FY109" s="74"/>
      <c r="FZ109" s="74"/>
      <c r="GA109" s="74"/>
      <c r="GB109" s="74"/>
      <c r="GC109" s="74"/>
      <c r="GD109" s="51">
        <f t="shared" si="22"/>
        <v>0</v>
      </c>
      <c r="HG109" s="74">
        <v>0</v>
      </c>
    </row>
    <row r="110" spans="3:215" x14ac:dyDescent="0.25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51">
        <f t="shared" si="20"/>
        <v>0</v>
      </c>
      <c r="AP110" s="99">
        <v>0</v>
      </c>
      <c r="CL110" s="99"/>
      <c r="CM110" s="99"/>
      <c r="CN110" s="99"/>
      <c r="CO110" s="99"/>
      <c r="CP110" s="99"/>
      <c r="CQ110" s="99"/>
      <c r="CR110" s="51" t="e">
        <f>$AP$3*#REF!</f>
        <v>#REF!</v>
      </c>
      <c r="DU110" s="99">
        <v>0</v>
      </c>
      <c r="FW110" s="102">
        <f t="shared" ref="FW110:FW141" si="23">SUM(CK110:CP110)</f>
        <v>0</v>
      </c>
      <c r="FX110" s="99"/>
      <c r="FY110" s="74"/>
      <c r="FZ110" s="74"/>
      <c r="GA110" s="74"/>
      <c r="GB110" s="74"/>
      <c r="GC110" s="74"/>
      <c r="GD110" s="51">
        <f t="shared" ref="GD110:GD141" si="24">$AP$3*FU112</f>
        <v>0</v>
      </c>
      <c r="HG110" s="74">
        <v>0</v>
      </c>
    </row>
    <row r="111" spans="3:215" x14ac:dyDescent="0.25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51">
        <f t="shared" si="20"/>
        <v>0</v>
      </c>
      <c r="AP111" s="99">
        <v>0</v>
      </c>
      <c r="CL111" s="99"/>
      <c r="CM111" s="99"/>
      <c r="CN111" s="99"/>
      <c r="CO111" s="99"/>
      <c r="CP111" s="99"/>
      <c r="CQ111" s="99"/>
      <c r="CR111" s="51" t="e">
        <f>$AP$3*#REF!</f>
        <v>#REF!</v>
      </c>
      <c r="DU111" s="99">
        <v>0</v>
      </c>
      <c r="FW111" s="102">
        <f t="shared" si="23"/>
        <v>0</v>
      </c>
      <c r="FX111" s="99"/>
      <c r="FY111" s="74"/>
      <c r="FZ111" s="74"/>
      <c r="GA111" s="74"/>
      <c r="GB111" s="74"/>
      <c r="GC111" s="74"/>
      <c r="GD111" s="51">
        <f t="shared" si="24"/>
        <v>0</v>
      </c>
      <c r="HG111" s="74">
        <v>0</v>
      </c>
    </row>
    <row r="112" spans="3:215" x14ac:dyDescent="0.25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51">
        <f t="shared" si="20"/>
        <v>0</v>
      </c>
      <c r="AP112" s="99">
        <v>0</v>
      </c>
      <c r="CL112" s="99"/>
      <c r="CM112" s="99"/>
      <c r="CN112" s="99"/>
      <c r="CO112" s="99"/>
      <c r="CP112" s="99"/>
      <c r="CQ112" s="99"/>
      <c r="CR112" s="51" t="e">
        <f>$AP$3*#REF!</f>
        <v>#REF!</v>
      </c>
      <c r="DU112" s="99">
        <v>0</v>
      </c>
      <c r="FW112" s="102">
        <f t="shared" si="23"/>
        <v>0</v>
      </c>
      <c r="FX112" s="99"/>
      <c r="FY112" s="74"/>
      <c r="FZ112" s="74"/>
      <c r="GA112" s="74"/>
      <c r="GB112" s="74"/>
      <c r="GC112" s="74"/>
      <c r="GD112" s="51">
        <f t="shared" si="24"/>
        <v>0</v>
      </c>
      <c r="HG112" s="74">
        <v>0</v>
      </c>
    </row>
    <row r="113" spans="3:215" x14ac:dyDescent="0.25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51">
        <f t="shared" si="20"/>
        <v>0</v>
      </c>
      <c r="AP113" s="99">
        <v>0</v>
      </c>
      <c r="CL113" s="99"/>
      <c r="CM113" s="99"/>
      <c r="CN113" s="99"/>
      <c r="CO113" s="99"/>
      <c r="CP113" s="99"/>
      <c r="CQ113" s="99"/>
      <c r="CR113" s="51" t="e">
        <f>$AP$3*#REF!</f>
        <v>#REF!</v>
      </c>
      <c r="DU113" s="99">
        <v>0</v>
      </c>
      <c r="FW113" s="102">
        <f t="shared" si="23"/>
        <v>0</v>
      </c>
      <c r="FX113" s="99"/>
      <c r="FY113" s="74"/>
      <c r="FZ113" s="74"/>
      <c r="GA113" s="74"/>
      <c r="GB113" s="74"/>
      <c r="GC113" s="74"/>
      <c r="GD113" s="51">
        <f t="shared" si="24"/>
        <v>0</v>
      </c>
      <c r="HG113" s="74">
        <v>0</v>
      </c>
    </row>
    <row r="114" spans="3:215" x14ac:dyDescent="0.25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51">
        <f t="shared" si="20"/>
        <v>0</v>
      </c>
      <c r="AP114" s="99">
        <v>0</v>
      </c>
      <c r="CL114" s="99"/>
      <c r="CM114" s="99"/>
      <c r="CN114" s="99"/>
      <c r="CO114" s="99"/>
      <c r="CP114" s="99"/>
      <c r="CQ114" s="99"/>
      <c r="CR114" s="51" t="e">
        <f>$AP$3*#REF!</f>
        <v>#REF!</v>
      </c>
      <c r="DU114" s="99">
        <v>0</v>
      </c>
      <c r="FW114" s="102">
        <f t="shared" si="23"/>
        <v>0</v>
      </c>
      <c r="FX114" s="99"/>
      <c r="FY114" s="74"/>
      <c r="FZ114" s="74"/>
      <c r="GA114" s="74"/>
      <c r="GB114" s="74"/>
      <c r="GC114" s="74"/>
      <c r="GD114" s="51">
        <f t="shared" si="24"/>
        <v>0</v>
      </c>
      <c r="HG114" s="74">
        <v>0</v>
      </c>
    </row>
    <row r="115" spans="3:215" x14ac:dyDescent="0.25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51">
        <f t="shared" si="20"/>
        <v>0</v>
      </c>
      <c r="AP115" s="99">
        <v>0</v>
      </c>
      <c r="CL115" s="99"/>
      <c r="CM115" s="99"/>
      <c r="CN115" s="99"/>
      <c r="CO115" s="99"/>
      <c r="CP115" s="99"/>
      <c r="CQ115" s="99"/>
      <c r="CR115" s="51" t="e">
        <f>$AP$3*#REF!</f>
        <v>#REF!</v>
      </c>
      <c r="DU115" s="99">
        <v>0</v>
      </c>
      <c r="FW115" s="102">
        <f t="shared" si="23"/>
        <v>0</v>
      </c>
      <c r="FX115" s="99"/>
      <c r="FY115" s="74"/>
      <c r="FZ115" s="74"/>
      <c r="GA115" s="74"/>
      <c r="GB115" s="74"/>
      <c r="GC115" s="74"/>
      <c r="GD115" s="51">
        <f t="shared" si="24"/>
        <v>0</v>
      </c>
      <c r="HG115" s="74">
        <v>0</v>
      </c>
    </row>
    <row r="116" spans="3:215" x14ac:dyDescent="0.25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51">
        <f t="shared" si="20"/>
        <v>0</v>
      </c>
      <c r="AP116" s="99">
        <v>0</v>
      </c>
      <c r="CL116" s="99"/>
      <c r="CM116" s="99"/>
      <c r="CN116" s="99"/>
      <c r="CO116" s="99"/>
      <c r="CP116" s="99"/>
      <c r="CQ116" s="99"/>
      <c r="CR116" s="51" t="e">
        <f>$AP$3*#REF!</f>
        <v>#REF!</v>
      </c>
      <c r="DU116" s="99">
        <v>0</v>
      </c>
      <c r="FW116" s="102">
        <f t="shared" si="23"/>
        <v>0</v>
      </c>
      <c r="FX116" s="99"/>
      <c r="FY116" s="74"/>
      <c r="FZ116" s="74"/>
      <c r="GA116" s="74"/>
      <c r="GB116" s="74"/>
      <c r="GC116" s="74"/>
      <c r="GD116" s="51">
        <f t="shared" si="24"/>
        <v>0</v>
      </c>
      <c r="HG116" s="74">
        <v>0</v>
      </c>
    </row>
    <row r="117" spans="3:215" x14ac:dyDescent="0.25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51">
        <f t="shared" si="20"/>
        <v>0</v>
      </c>
      <c r="AP117" s="99">
        <v>0</v>
      </c>
      <c r="CL117" s="99"/>
      <c r="CM117" s="99"/>
      <c r="CN117" s="99"/>
      <c r="CO117" s="99"/>
      <c r="CP117" s="99"/>
      <c r="CQ117" s="99"/>
      <c r="CR117" s="51" t="e">
        <f>$AP$3*#REF!</f>
        <v>#REF!</v>
      </c>
      <c r="DU117" s="99">
        <v>0</v>
      </c>
      <c r="FW117" s="102">
        <f t="shared" si="23"/>
        <v>0</v>
      </c>
      <c r="FX117" s="99"/>
      <c r="FY117" s="74"/>
      <c r="FZ117" s="74"/>
      <c r="GA117" s="74"/>
      <c r="GB117" s="74"/>
      <c r="GC117" s="74"/>
      <c r="GD117" s="51">
        <f t="shared" si="24"/>
        <v>0</v>
      </c>
      <c r="HG117" s="74">
        <v>0</v>
      </c>
    </row>
    <row r="118" spans="3:215" x14ac:dyDescent="0.25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51">
        <f t="shared" si="20"/>
        <v>0</v>
      </c>
      <c r="AP118" s="99">
        <v>0</v>
      </c>
      <c r="CL118" s="99"/>
      <c r="CM118" s="99"/>
      <c r="CN118" s="99"/>
      <c r="CO118" s="99"/>
      <c r="CP118" s="99"/>
      <c r="CQ118" s="99"/>
      <c r="CR118" s="51" t="e">
        <f>$AP$3*#REF!</f>
        <v>#REF!</v>
      </c>
      <c r="DU118" s="99">
        <v>0</v>
      </c>
      <c r="FW118" s="102">
        <f t="shared" si="23"/>
        <v>0</v>
      </c>
      <c r="FX118" s="99"/>
      <c r="FY118" s="74"/>
      <c r="FZ118" s="74"/>
      <c r="GA118" s="74"/>
      <c r="GB118" s="74"/>
      <c r="GC118" s="74"/>
      <c r="GD118" s="51">
        <f t="shared" si="24"/>
        <v>0</v>
      </c>
      <c r="HG118" s="74">
        <v>0</v>
      </c>
    </row>
    <row r="119" spans="3:215" x14ac:dyDescent="0.25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51">
        <f t="shared" si="20"/>
        <v>0</v>
      </c>
      <c r="AP119" s="99">
        <v>0</v>
      </c>
      <c r="CL119" s="99"/>
      <c r="CM119" s="99"/>
      <c r="CN119" s="99"/>
      <c r="CO119" s="99"/>
      <c r="CP119" s="99"/>
      <c r="CQ119" s="99"/>
      <c r="CR119" s="51" t="e">
        <f>$AP$3*#REF!</f>
        <v>#REF!</v>
      </c>
      <c r="DU119" s="99">
        <v>0</v>
      </c>
      <c r="FW119" s="102">
        <f t="shared" si="23"/>
        <v>0</v>
      </c>
      <c r="FX119" s="99"/>
      <c r="FY119" s="74"/>
      <c r="FZ119" s="74"/>
      <c r="GA119" s="74"/>
      <c r="GB119" s="74"/>
      <c r="GC119" s="74"/>
      <c r="GD119" s="51">
        <f t="shared" si="24"/>
        <v>0</v>
      </c>
      <c r="HG119" s="74">
        <v>0</v>
      </c>
    </row>
    <row r="120" spans="3:215" x14ac:dyDescent="0.25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51">
        <f t="shared" si="20"/>
        <v>0</v>
      </c>
      <c r="AP120" s="99">
        <v>0</v>
      </c>
      <c r="CL120" s="99"/>
      <c r="CM120" s="99"/>
      <c r="CN120" s="99"/>
      <c r="CO120" s="99"/>
      <c r="CP120" s="99"/>
      <c r="CQ120" s="99"/>
      <c r="CR120" s="51" t="e">
        <f>$AP$3*#REF!</f>
        <v>#REF!</v>
      </c>
      <c r="DU120" s="99">
        <v>0</v>
      </c>
      <c r="FW120" s="102">
        <f t="shared" si="23"/>
        <v>0</v>
      </c>
      <c r="FX120" s="99"/>
      <c r="FY120" s="74"/>
      <c r="FZ120" s="74"/>
      <c r="GA120" s="74"/>
      <c r="GB120" s="74"/>
      <c r="GC120" s="74"/>
      <c r="GD120" s="51">
        <f t="shared" si="24"/>
        <v>0</v>
      </c>
      <c r="HG120" s="74">
        <v>0</v>
      </c>
    </row>
    <row r="121" spans="3:215" x14ac:dyDescent="0.25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51">
        <f t="shared" si="20"/>
        <v>0</v>
      </c>
      <c r="AP121" s="99">
        <v>0</v>
      </c>
      <c r="CL121" s="99"/>
      <c r="CM121" s="99"/>
      <c r="CN121" s="99"/>
      <c r="CO121" s="99"/>
      <c r="CP121" s="99"/>
      <c r="CQ121" s="99"/>
      <c r="CR121" s="51" t="e">
        <f>$AP$3*#REF!</f>
        <v>#REF!</v>
      </c>
      <c r="DU121" s="99">
        <v>0</v>
      </c>
      <c r="FW121" s="102">
        <f t="shared" si="23"/>
        <v>0</v>
      </c>
      <c r="FX121" s="99"/>
      <c r="FY121" s="74"/>
      <c r="FZ121" s="74"/>
      <c r="GA121" s="74"/>
      <c r="GB121" s="74"/>
      <c r="GC121" s="74"/>
      <c r="GD121" s="51">
        <f t="shared" si="24"/>
        <v>0</v>
      </c>
      <c r="HG121" s="74">
        <v>0</v>
      </c>
    </row>
    <row r="122" spans="3:215" x14ac:dyDescent="0.25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51">
        <f t="shared" si="20"/>
        <v>0</v>
      </c>
      <c r="AP122" s="99">
        <v>0</v>
      </c>
      <c r="CL122" s="99"/>
      <c r="CM122" s="99"/>
      <c r="CN122" s="99"/>
      <c r="CO122" s="99"/>
      <c r="CP122" s="99"/>
      <c r="CQ122" s="99"/>
      <c r="CR122" s="51" t="e">
        <f>$AP$3*#REF!</f>
        <v>#REF!</v>
      </c>
      <c r="DU122" s="99">
        <v>0</v>
      </c>
      <c r="FW122" s="102">
        <f t="shared" si="23"/>
        <v>0</v>
      </c>
      <c r="FX122" s="99"/>
      <c r="FY122" s="74"/>
      <c r="FZ122" s="74"/>
      <c r="GA122" s="74"/>
      <c r="GB122" s="74"/>
      <c r="GC122" s="74"/>
      <c r="GD122" s="51">
        <f t="shared" si="24"/>
        <v>0</v>
      </c>
      <c r="HG122" s="74">
        <v>0</v>
      </c>
    </row>
    <row r="123" spans="3:215" x14ac:dyDescent="0.25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51">
        <f t="shared" si="20"/>
        <v>0</v>
      </c>
      <c r="AP123" s="99">
        <v>0</v>
      </c>
      <c r="CL123" s="99"/>
      <c r="CM123" s="99"/>
      <c r="CN123" s="99"/>
      <c r="CO123" s="99"/>
      <c r="CP123" s="99"/>
      <c r="CQ123" s="99"/>
      <c r="CR123" s="51" t="e">
        <f>$AP$3*#REF!</f>
        <v>#REF!</v>
      </c>
      <c r="DU123" s="99">
        <v>0</v>
      </c>
      <c r="FW123" s="102">
        <f t="shared" si="23"/>
        <v>0</v>
      </c>
      <c r="FX123" s="99"/>
      <c r="FY123" s="74"/>
      <c r="FZ123" s="74"/>
      <c r="GA123" s="74"/>
      <c r="GB123" s="74"/>
      <c r="GC123" s="74"/>
      <c r="GD123" s="51">
        <f t="shared" si="24"/>
        <v>0</v>
      </c>
      <c r="HG123" s="74">
        <v>0</v>
      </c>
    </row>
    <row r="124" spans="3:215" x14ac:dyDescent="0.25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51">
        <f t="shared" si="20"/>
        <v>0</v>
      </c>
      <c r="AP124" s="99">
        <v>0</v>
      </c>
      <c r="CL124" s="99"/>
      <c r="CM124" s="99"/>
      <c r="CN124" s="99"/>
      <c r="CO124" s="99"/>
      <c r="CP124" s="99"/>
      <c r="CQ124" s="99"/>
      <c r="CR124" s="51" t="e">
        <f>$AP$3*#REF!</f>
        <v>#REF!</v>
      </c>
      <c r="DU124" s="99">
        <v>0</v>
      </c>
      <c r="FW124" s="102">
        <f t="shared" si="23"/>
        <v>0</v>
      </c>
      <c r="FX124" s="99"/>
      <c r="FY124" s="74"/>
      <c r="FZ124" s="74"/>
      <c r="GA124" s="74"/>
      <c r="GB124" s="74"/>
      <c r="GC124" s="74"/>
      <c r="GD124" s="51">
        <f t="shared" si="24"/>
        <v>0</v>
      </c>
      <c r="HG124" s="74">
        <v>0</v>
      </c>
    </row>
    <row r="125" spans="3:215" x14ac:dyDescent="0.25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51">
        <f t="shared" si="20"/>
        <v>0</v>
      </c>
      <c r="AP125" s="99">
        <v>0</v>
      </c>
      <c r="CL125" s="99"/>
      <c r="CM125" s="99"/>
      <c r="CN125" s="99"/>
      <c r="CO125" s="99"/>
      <c r="CP125" s="99"/>
      <c r="CQ125" s="99"/>
      <c r="CR125" s="51" t="e">
        <f>$AP$3*#REF!</f>
        <v>#REF!</v>
      </c>
      <c r="DU125" s="99">
        <v>0</v>
      </c>
      <c r="FW125" s="102">
        <f t="shared" si="23"/>
        <v>0</v>
      </c>
      <c r="FX125" s="99"/>
      <c r="FY125" s="74"/>
      <c r="FZ125" s="74"/>
      <c r="GA125" s="74"/>
      <c r="GB125" s="74"/>
      <c r="GC125" s="74"/>
      <c r="GD125" s="51">
        <f t="shared" si="24"/>
        <v>0</v>
      </c>
      <c r="HG125" s="74">
        <v>0</v>
      </c>
    </row>
    <row r="126" spans="3:215" x14ac:dyDescent="0.25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51">
        <f t="shared" si="20"/>
        <v>0</v>
      </c>
      <c r="AP126" s="99">
        <v>0</v>
      </c>
      <c r="CL126" s="99"/>
      <c r="CM126" s="99"/>
      <c r="CN126" s="99"/>
      <c r="CO126" s="99"/>
      <c r="CP126" s="99"/>
      <c r="CQ126" s="99"/>
      <c r="CR126" s="51" t="e">
        <f>$AP$3*#REF!</f>
        <v>#REF!</v>
      </c>
      <c r="DU126" s="99">
        <v>0</v>
      </c>
      <c r="FW126" s="102">
        <f t="shared" si="23"/>
        <v>0</v>
      </c>
      <c r="FX126" s="99"/>
      <c r="FY126" s="74"/>
      <c r="FZ126" s="74"/>
      <c r="GA126" s="74"/>
      <c r="GB126" s="74"/>
      <c r="GC126" s="74"/>
      <c r="GD126" s="51">
        <f t="shared" si="24"/>
        <v>0</v>
      </c>
      <c r="HG126" s="74">
        <v>0</v>
      </c>
    </row>
    <row r="127" spans="3:215" x14ac:dyDescent="0.25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51">
        <f t="shared" si="20"/>
        <v>0</v>
      </c>
      <c r="AP127" s="99">
        <v>0</v>
      </c>
      <c r="CL127" s="99"/>
      <c r="CM127" s="99"/>
      <c r="CN127" s="99"/>
      <c r="CO127" s="99"/>
      <c r="CP127" s="99"/>
      <c r="CQ127" s="99"/>
      <c r="CR127" s="51" t="e">
        <f>$AP$3*#REF!</f>
        <v>#REF!</v>
      </c>
      <c r="DU127" s="99">
        <v>0</v>
      </c>
      <c r="FW127" s="102">
        <f t="shared" si="23"/>
        <v>0</v>
      </c>
      <c r="FX127" s="99"/>
      <c r="FY127" s="74"/>
      <c r="FZ127" s="74"/>
      <c r="GA127" s="74"/>
      <c r="GB127" s="74"/>
      <c r="GC127" s="74"/>
      <c r="GD127" s="51">
        <f t="shared" si="24"/>
        <v>0</v>
      </c>
      <c r="HG127" s="74">
        <v>0</v>
      </c>
    </row>
    <row r="128" spans="3:215" x14ac:dyDescent="0.25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51">
        <f t="shared" si="20"/>
        <v>0</v>
      </c>
      <c r="AP128" s="99">
        <v>0</v>
      </c>
      <c r="CL128" s="99"/>
      <c r="CM128" s="99"/>
      <c r="CN128" s="99"/>
      <c r="CO128" s="99"/>
      <c r="CP128" s="99"/>
      <c r="CQ128" s="99"/>
      <c r="CR128" s="51" t="e">
        <f>$AP$3*#REF!</f>
        <v>#REF!</v>
      </c>
      <c r="DU128" s="99">
        <v>0</v>
      </c>
      <c r="FW128" s="102">
        <f t="shared" si="23"/>
        <v>0</v>
      </c>
      <c r="FX128" s="99"/>
      <c r="FY128" s="74"/>
      <c r="FZ128" s="74"/>
      <c r="GA128" s="74"/>
      <c r="GB128" s="74"/>
      <c r="GC128" s="74"/>
      <c r="GD128" s="51">
        <f t="shared" si="24"/>
        <v>0</v>
      </c>
      <c r="HG128" s="74">
        <v>0</v>
      </c>
    </row>
    <row r="129" spans="3:215" x14ac:dyDescent="0.25"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51">
        <f t="shared" si="20"/>
        <v>0</v>
      </c>
      <c r="AP129" s="99">
        <v>0</v>
      </c>
      <c r="CL129" s="99"/>
      <c r="CM129" s="99"/>
      <c r="CN129" s="99"/>
      <c r="CO129" s="99"/>
      <c r="CP129" s="99"/>
      <c r="CQ129" s="99"/>
      <c r="CR129" s="51" t="e">
        <f>$AP$3*#REF!</f>
        <v>#REF!</v>
      </c>
      <c r="DU129" s="99">
        <v>0</v>
      </c>
      <c r="FW129" s="102">
        <f t="shared" si="23"/>
        <v>0</v>
      </c>
      <c r="FX129" s="99"/>
      <c r="FY129" s="74"/>
      <c r="FZ129" s="74"/>
      <c r="GA129" s="74"/>
      <c r="GB129" s="74"/>
      <c r="GC129" s="74"/>
      <c r="GD129" s="51">
        <f t="shared" si="24"/>
        <v>0</v>
      </c>
      <c r="HG129" s="74">
        <v>0</v>
      </c>
    </row>
    <row r="130" spans="3:215" x14ac:dyDescent="0.25"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51">
        <f t="shared" si="20"/>
        <v>0</v>
      </c>
      <c r="AP130" s="99">
        <v>0</v>
      </c>
      <c r="CL130" s="99"/>
      <c r="CM130" s="99"/>
      <c r="CN130" s="99"/>
      <c r="CO130" s="99"/>
      <c r="CP130" s="99"/>
      <c r="CQ130" s="99"/>
      <c r="CR130" s="51" t="e">
        <f>$AP$3*#REF!</f>
        <v>#REF!</v>
      </c>
      <c r="DU130" s="99">
        <v>0</v>
      </c>
      <c r="FW130" s="102">
        <f t="shared" si="23"/>
        <v>0</v>
      </c>
      <c r="FX130" s="99"/>
      <c r="FY130" s="74"/>
      <c r="FZ130" s="74"/>
      <c r="GA130" s="74"/>
      <c r="GB130" s="74"/>
      <c r="GC130" s="74"/>
      <c r="GD130" s="51">
        <f t="shared" si="24"/>
        <v>0</v>
      </c>
      <c r="HG130" s="74">
        <v>0</v>
      </c>
    </row>
    <row r="131" spans="3:215" x14ac:dyDescent="0.25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51">
        <f t="shared" si="20"/>
        <v>0</v>
      </c>
      <c r="AP131" s="99">
        <v>0</v>
      </c>
      <c r="CL131" s="99"/>
      <c r="CM131" s="99"/>
      <c r="CN131" s="99"/>
      <c r="CO131" s="99"/>
      <c r="CP131" s="99"/>
      <c r="CQ131" s="99"/>
      <c r="CR131" s="51" t="e">
        <f>$AP$3*#REF!</f>
        <v>#REF!</v>
      </c>
      <c r="DU131" s="99">
        <v>0</v>
      </c>
      <c r="FW131" s="102">
        <f t="shared" si="23"/>
        <v>0</v>
      </c>
      <c r="FX131" s="99"/>
      <c r="FY131" s="74"/>
      <c r="FZ131" s="74"/>
      <c r="GA131" s="74"/>
      <c r="GB131" s="74"/>
      <c r="GC131" s="74"/>
      <c r="GD131" s="51">
        <f t="shared" si="24"/>
        <v>0</v>
      </c>
      <c r="HG131" s="74">
        <v>0</v>
      </c>
    </row>
    <row r="132" spans="3:215" x14ac:dyDescent="0.25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51">
        <f t="shared" si="20"/>
        <v>0</v>
      </c>
      <c r="AP132" s="99">
        <v>0</v>
      </c>
      <c r="CL132" s="99"/>
      <c r="CM132" s="99"/>
      <c r="CN132" s="99"/>
      <c r="CO132" s="99"/>
      <c r="CP132" s="99"/>
      <c r="CQ132" s="99"/>
      <c r="CR132" s="51" t="e">
        <f>$AP$3*#REF!</f>
        <v>#REF!</v>
      </c>
      <c r="DU132" s="99">
        <v>0</v>
      </c>
      <c r="FW132" s="102">
        <f t="shared" si="23"/>
        <v>0</v>
      </c>
      <c r="FX132" s="99"/>
      <c r="FY132" s="74"/>
      <c r="FZ132" s="74"/>
      <c r="GA132" s="74"/>
      <c r="GB132" s="74"/>
      <c r="GC132" s="74"/>
      <c r="GD132" s="51">
        <f t="shared" si="24"/>
        <v>0</v>
      </c>
      <c r="HG132" s="74">
        <v>0</v>
      </c>
    </row>
    <row r="133" spans="3:215" x14ac:dyDescent="0.25"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51">
        <f t="shared" si="20"/>
        <v>0</v>
      </c>
      <c r="AP133" s="99">
        <v>0</v>
      </c>
      <c r="CL133" s="99"/>
      <c r="CM133" s="99"/>
      <c r="CN133" s="99"/>
      <c r="CO133" s="99"/>
      <c r="CP133" s="99"/>
      <c r="CQ133" s="99"/>
      <c r="CR133" s="51" t="e">
        <f>$AP$3*#REF!</f>
        <v>#REF!</v>
      </c>
      <c r="DU133" s="99">
        <v>0</v>
      </c>
      <c r="FW133" s="102">
        <f t="shared" si="23"/>
        <v>0</v>
      </c>
      <c r="FX133" s="99"/>
      <c r="FY133" s="74"/>
      <c r="FZ133" s="74"/>
      <c r="GA133" s="74"/>
      <c r="GB133" s="74"/>
      <c r="GC133" s="74"/>
      <c r="GD133" s="51">
        <f t="shared" si="24"/>
        <v>0</v>
      </c>
      <c r="HG133" s="74">
        <v>0</v>
      </c>
    </row>
    <row r="134" spans="3:215" x14ac:dyDescent="0.25"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51">
        <f t="shared" si="20"/>
        <v>0</v>
      </c>
      <c r="AP134" s="99">
        <v>0</v>
      </c>
      <c r="CL134" s="99"/>
      <c r="CM134" s="99"/>
      <c r="CN134" s="99"/>
      <c r="CO134" s="99"/>
      <c r="CP134" s="99"/>
      <c r="CQ134" s="99"/>
      <c r="CR134" s="51" t="e">
        <f>$AP$3*#REF!</f>
        <v>#REF!</v>
      </c>
      <c r="DU134" s="99">
        <v>0</v>
      </c>
      <c r="FW134" s="102">
        <f t="shared" si="23"/>
        <v>0</v>
      </c>
      <c r="FX134" s="99"/>
      <c r="FY134" s="74"/>
      <c r="FZ134" s="74"/>
      <c r="GA134" s="74"/>
      <c r="GB134" s="74"/>
      <c r="GC134" s="74"/>
      <c r="GD134" s="51">
        <f t="shared" si="24"/>
        <v>0</v>
      </c>
      <c r="HG134" s="74">
        <v>0</v>
      </c>
    </row>
    <row r="135" spans="3:215" x14ac:dyDescent="0.25"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51">
        <f t="shared" si="20"/>
        <v>0</v>
      </c>
      <c r="AP135" s="99">
        <v>0</v>
      </c>
      <c r="CL135" s="99"/>
      <c r="CM135" s="99"/>
      <c r="CN135" s="99"/>
      <c r="CO135" s="99"/>
      <c r="CP135" s="99"/>
      <c r="CQ135" s="99"/>
      <c r="CR135" s="51" t="e">
        <f>$AP$3*#REF!</f>
        <v>#REF!</v>
      </c>
      <c r="DU135" s="99">
        <v>0</v>
      </c>
      <c r="FW135" s="102">
        <f t="shared" si="23"/>
        <v>0</v>
      </c>
      <c r="FX135" s="99"/>
      <c r="FY135" s="74"/>
      <c r="FZ135" s="74"/>
      <c r="GA135" s="74"/>
      <c r="GB135" s="74"/>
      <c r="GC135" s="74"/>
      <c r="GD135" s="51">
        <f t="shared" si="24"/>
        <v>0</v>
      </c>
      <c r="HG135" s="74">
        <v>0</v>
      </c>
    </row>
    <row r="136" spans="3:215" x14ac:dyDescent="0.25"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51">
        <f t="shared" si="20"/>
        <v>0</v>
      </c>
      <c r="AP136" s="99">
        <v>0</v>
      </c>
      <c r="CL136" s="99"/>
      <c r="CM136" s="99"/>
      <c r="CN136" s="99"/>
      <c r="CO136" s="99"/>
      <c r="CP136" s="99"/>
      <c r="CQ136" s="99"/>
      <c r="CR136" s="51" t="e">
        <f>$AP$3*#REF!</f>
        <v>#REF!</v>
      </c>
      <c r="DU136" s="99">
        <v>0</v>
      </c>
      <c r="FW136" s="102">
        <f t="shared" si="23"/>
        <v>0</v>
      </c>
      <c r="FX136" s="99"/>
      <c r="FY136" s="74"/>
      <c r="FZ136" s="74"/>
      <c r="GA136" s="74"/>
      <c r="GB136" s="74"/>
      <c r="GC136" s="74"/>
      <c r="GD136" s="51">
        <f t="shared" si="24"/>
        <v>0</v>
      </c>
      <c r="HG136" s="74">
        <v>0</v>
      </c>
    </row>
    <row r="137" spans="3:215" x14ac:dyDescent="0.25"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51">
        <f t="shared" si="20"/>
        <v>0</v>
      </c>
      <c r="AP137" s="99">
        <v>0</v>
      </c>
      <c r="CL137" s="99"/>
      <c r="CM137" s="99"/>
      <c r="CN137" s="99"/>
      <c r="CO137" s="99"/>
      <c r="CP137" s="99"/>
      <c r="CQ137" s="99"/>
      <c r="CR137" s="51" t="e">
        <f>$AP$3*#REF!</f>
        <v>#REF!</v>
      </c>
      <c r="DU137" s="99">
        <v>0</v>
      </c>
      <c r="FW137" s="102">
        <f t="shared" si="23"/>
        <v>0</v>
      </c>
      <c r="FX137" s="99"/>
      <c r="FY137" s="74"/>
      <c r="FZ137" s="74"/>
      <c r="GA137" s="74"/>
      <c r="GB137" s="74"/>
      <c r="GC137" s="74"/>
      <c r="GD137" s="51">
        <f t="shared" si="24"/>
        <v>0</v>
      </c>
      <c r="HG137" s="74">
        <v>0</v>
      </c>
    </row>
    <row r="138" spans="3:215" x14ac:dyDescent="0.25"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51">
        <f t="shared" si="20"/>
        <v>0</v>
      </c>
      <c r="AP138" s="99">
        <v>0</v>
      </c>
      <c r="CL138" s="99"/>
      <c r="CM138" s="99"/>
      <c r="CN138" s="99"/>
      <c r="CO138" s="99"/>
      <c r="CP138" s="99"/>
      <c r="CQ138" s="99"/>
      <c r="CR138" s="51" t="e">
        <f>$AP$3*#REF!</f>
        <v>#REF!</v>
      </c>
      <c r="DU138" s="99">
        <v>0</v>
      </c>
      <c r="FW138" s="102">
        <f t="shared" si="23"/>
        <v>0</v>
      </c>
      <c r="FX138" s="99"/>
      <c r="FY138" s="74"/>
      <c r="FZ138" s="74"/>
      <c r="GA138" s="74"/>
      <c r="GB138" s="74"/>
      <c r="GC138" s="74"/>
      <c r="GD138" s="51">
        <f t="shared" si="24"/>
        <v>0</v>
      </c>
      <c r="HG138" s="74">
        <v>0</v>
      </c>
    </row>
    <row r="139" spans="3:215" x14ac:dyDescent="0.25"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51">
        <f t="shared" si="20"/>
        <v>0</v>
      </c>
      <c r="AP139" s="99">
        <v>0</v>
      </c>
      <c r="CL139" s="99"/>
      <c r="CM139" s="99"/>
      <c r="CN139" s="99"/>
      <c r="CO139" s="99"/>
      <c r="CP139" s="99"/>
      <c r="CQ139" s="99"/>
      <c r="CR139" s="51" t="e">
        <f>$AP$3*#REF!</f>
        <v>#REF!</v>
      </c>
      <c r="DU139" s="99">
        <v>0</v>
      </c>
      <c r="FW139" s="102">
        <f t="shared" si="23"/>
        <v>0</v>
      </c>
      <c r="FX139" s="99"/>
      <c r="FY139" s="74"/>
      <c r="FZ139" s="74"/>
      <c r="GA139" s="74"/>
      <c r="GB139" s="74"/>
      <c r="GC139" s="74"/>
      <c r="GD139" s="51">
        <f t="shared" si="24"/>
        <v>0</v>
      </c>
      <c r="HG139" s="74">
        <v>0</v>
      </c>
    </row>
    <row r="140" spans="3:215" x14ac:dyDescent="0.25"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51">
        <f t="shared" si="20"/>
        <v>0</v>
      </c>
      <c r="AP140" s="99">
        <v>0</v>
      </c>
      <c r="CL140" s="99"/>
      <c r="CM140" s="99"/>
      <c r="CN140" s="99"/>
      <c r="CO140" s="99"/>
      <c r="CP140" s="99"/>
      <c r="CQ140" s="99"/>
      <c r="CR140" s="51" t="e">
        <f>$AP$3*#REF!</f>
        <v>#REF!</v>
      </c>
      <c r="DU140" s="99">
        <v>0</v>
      </c>
      <c r="FW140" s="102">
        <f t="shared" si="23"/>
        <v>0</v>
      </c>
      <c r="FX140" s="99"/>
      <c r="FY140" s="74"/>
      <c r="FZ140" s="74"/>
      <c r="GA140" s="74"/>
      <c r="GB140" s="74"/>
      <c r="GC140" s="74"/>
      <c r="GD140" s="51">
        <f t="shared" si="24"/>
        <v>0</v>
      </c>
      <c r="HG140" s="74">
        <v>0</v>
      </c>
    </row>
    <row r="141" spans="3:215" x14ac:dyDescent="0.25"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51">
        <f t="shared" si="20"/>
        <v>0</v>
      </c>
      <c r="AP141" s="99">
        <v>0</v>
      </c>
      <c r="CL141" s="99"/>
      <c r="CM141" s="99"/>
      <c r="CN141" s="99"/>
      <c r="CO141" s="99"/>
      <c r="CP141" s="99"/>
      <c r="CQ141" s="99"/>
      <c r="CR141" s="51" t="e">
        <f>$AP$3*#REF!</f>
        <v>#REF!</v>
      </c>
      <c r="DU141" s="99">
        <v>0</v>
      </c>
      <c r="FW141" s="102">
        <f t="shared" si="23"/>
        <v>0</v>
      </c>
      <c r="FX141" s="99"/>
      <c r="FY141" s="74"/>
      <c r="FZ141" s="74"/>
      <c r="GA141" s="74"/>
      <c r="GB141" s="74"/>
      <c r="GC141" s="74"/>
      <c r="GD141" s="51">
        <f t="shared" si="24"/>
        <v>0</v>
      </c>
      <c r="HG141" s="74">
        <v>0</v>
      </c>
    </row>
    <row r="142" spans="3:215" x14ac:dyDescent="0.25"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51">
        <f t="shared" ref="M142:M205" si="25">$AP$3*F144</f>
        <v>0</v>
      </c>
      <c r="AP142" s="99">
        <v>0</v>
      </c>
      <c r="CL142" s="99"/>
      <c r="CM142" s="99"/>
      <c r="CN142" s="99"/>
      <c r="CO142" s="99"/>
      <c r="CP142" s="99"/>
      <c r="CQ142" s="99"/>
      <c r="CR142" s="51" t="e">
        <f>$AP$3*#REF!</f>
        <v>#REF!</v>
      </c>
      <c r="DU142" s="99">
        <v>0</v>
      </c>
      <c r="FW142" s="102">
        <f t="shared" ref="FW142:FW173" si="26">SUM(CK142:CP142)</f>
        <v>0</v>
      </c>
      <c r="FX142" s="99"/>
      <c r="FY142" s="74"/>
      <c r="FZ142" s="74"/>
      <c r="GA142" s="74"/>
      <c r="GB142" s="74"/>
      <c r="GC142" s="74"/>
      <c r="GD142" s="51">
        <f t="shared" ref="GD142:GD173" si="27">$AP$3*FU144</f>
        <v>0</v>
      </c>
      <c r="HG142" s="74">
        <v>0</v>
      </c>
    </row>
    <row r="143" spans="3:215" x14ac:dyDescent="0.25"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51">
        <f t="shared" si="25"/>
        <v>0</v>
      </c>
      <c r="AP143" s="99">
        <v>0</v>
      </c>
      <c r="CL143" s="99"/>
      <c r="CM143" s="99"/>
      <c r="CN143" s="99"/>
      <c r="CO143" s="99"/>
      <c r="CP143" s="99"/>
      <c r="CQ143" s="99"/>
      <c r="CR143" s="51" t="e">
        <f>$AP$3*#REF!</f>
        <v>#REF!</v>
      </c>
      <c r="DU143" s="99">
        <v>0</v>
      </c>
      <c r="FW143" s="102">
        <f t="shared" si="26"/>
        <v>0</v>
      </c>
      <c r="FX143" s="99"/>
      <c r="FY143" s="74"/>
      <c r="FZ143" s="74"/>
      <c r="GA143" s="74"/>
      <c r="GB143" s="74"/>
      <c r="GC143" s="74"/>
      <c r="GD143" s="51">
        <f t="shared" si="27"/>
        <v>0</v>
      </c>
      <c r="HG143" s="74">
        <v>0</v>
      </c>
    </row>
    <row r="144" spans="3:215" x14ac:dyDescent="0.25"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51">
        <f t="shared" si="25"/>
        <v>0</v>
      </c>
      <c r="AP144" s="99">
        <v>0</v>
      </c>
      <c r="CL144" s="99"/>
      <c r="CM144" s="99"/>
      <c r="CN144" s="99"/>
      <c r="CO144" s="99"/>
      <c r="CP144" s="99"/>
      <c r="CQ144" s="99"/>
      <c r="CR144" s="51" t="e">
        <f>$AP$3*#REF!</f>
        <v>#REF!</v>
      </c>
      <c r="DU144" s="99">
        <v>0</v>
      </c>
      <c r="FW144" s="102">
        <f t="shared" si="26"/>
        <v>0</v>
      </c>
      <c r="FX144" s="99"/>
      <c r="FY144" s="74"/>
      <c r="FZ144" s="74"/>
      <c r="GA144" s="74"/>
      <c r="GB144" s="74"/>
      <c r="GC144" s="74"/>
      <c r="GD144" s="51">
        <f t="shared" si="27"/>
        <v>0</v>
      </c>
      <c r="HG144" s="74">
        <v>0</v>
      </c>
    </row>
    <row r="145" spans="3:215" x14ac:dyDescent="0.25"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51">
        <f t="shared" si="25"/>
        <v>0</v>
      </c>
      <c r="AP145" s="99">
        <v>0</v>
      </c>
      <c r="CL145" s="99"/>
      <c r="CM145" s="99"/>
      <c r="CN145" s="99"/>
      <c r="CO145" s="99"/>
      <c r="CP145" s="99"/>
      <c r="CQ145" s="99"/>
      <c r="CR145" s="51" t="e">
        <f>$AP$3*#REF!</f>
        <v>#REF!</v>
      </c>
      <c r="DU145" s="99">
        <v>0</v>
      </c>
      <c r="FW145" s="102">
        <f t="shared" si="26"/>
        <v>0</v>
      </c>
      <c r="FX145" s="99"/>
      <c r="FY145" s="74"/>
      <c r="FZ145" s="74"/>
      <c r="GA145" s="74"/>
      <c r="GB145" s="74"/>
      <c r="GC145" s="74"/>
      <c r="GD145" s="51">
        <f t="shared" si="27"/>
        <v>0</v>
      </c>
      <c r="HG145" s="74">
        <v>0</v>
      </c>
    </row>
    <row r="146" spans="3:215" x14ac:dyDescent="0.25"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51">
        <f t="shared" si="25"/>
        <v>0</v>
      </c>
      <c r="AP146" s="99">
        <v>0</v>
      </c>
      <c r="CL146" s="99"/>
      <c r="CM146" s="99"/>
      <c r="CN146" s="99"/>
      <c r="CO146" s="99"/>
      <c r="CP146" s="99"/>
      <c r="CQ146" s="99"/>
      <c r="CR146" s="51" t="e">
        <f>$AP$3*#REF!</f>
        <v>#REF!</v>
      </c>
      <c r="DU146" s="99">
        <v>0</v>
      </c>
      <c r="FW146" s="102">
        <f t="shared" si="26"/>
        <v>0</v>
      </c>
      <c r="FX146" s="99"/>
      <c r="FY146" s="74"/>
      <c r="FZ146" s="74"/>
      <c r="GA146" s="74"/>
      <c r="GB146" s="74"/>
      <c r="GC146" s="74"/>
      <c r="GD146" s="51">
        <f t="shared" si="27"/>
        <v>0</v>
      </c>
      <c r="HG146" s="74">
        <v>0</v>
      </c>
    </row>
    <row r="147" spans="3:215" x14ac:dyDescent="0.25"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51">
        <f t="shared" si="25"/>
        <v>0</v>
      </c>
      <c r="AP147" s="99">
        <v>0</v>
      </c>
      <c r="CL147" s="99"/>
      <c r="CM147" s="99"/>
      <c r="CN147" s="99"/>
      <c r="CO147" s="99"/>
      <c r="CP147" s="99"/>
      <c r="CQ147" s="99"/>
      <c r="CR147" s="51" t="e">
        <f>$AP$3*#REF!</f>
        <v>#REF!</v>
      </c>
      <c r="DU147" s="99">
        <v>0</v>
      </c>
      <c r="FW147" s="102">
        <f t="shared" si="26"/>
        <v>0</v>
      </c>
      <c r="FX147" s="99"/>
      <c r="FY147" s="74"/>
      <c r="FZ147" s="74"/>
      <c r="GA147" s="74"/>
      <c r="GB147" s="74"/>
      <c r="GC147" s="74"/>
      <c r="GD147" s="51">
        <f t="shared" si="27"/>
        <v>0</v>
      </c>
      <c r="HG147" s="74">
        <v>0</v>
      </c>
    </row>
    <row r="148" spans="3:215" x14ac:dyDescent="0.25"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51">
        <f t="shared" si="25"/>
        <v>0</v>
      </c>
      <c r="AP148" s="99">
        <v>0</v>
      </c>
      <c r="CL148" s="99"/>
      <c r="CM148" s="99"/>
      <c r="CN148" s="99"/>
      <c r="CO148" s="99"/>
      <c r="CP148" s="99"/>
      <c r="CQ148" s="99"/>
      <c r="CR148" s="51" t="e">
        <f>$AP$3*#REF!</f>
        <v>#REF!</v>
      </c>
      <c r="DU148" s="99">
        <v>0</v>
      </c>
      <c r="FW148" s="102">
        <f t="shared" si="26"/>
        <v>0</v>
      </c>
      <c r="FX148" s="99"/>
      <c r="FY148" s="74"/>
      <c r="FZ148" s="74"/>
      <c r="GA148" s="74"/>
      <c r="GB148" s="74"/>
      <c r="GC148" s="74"/>
      <c r="GD148" s="51">
        <f t="shared" si="27"/>
        <v>0</v>
      </c>
      <c r="HG148" s="74">
        <v>0</v>
      </c>
    </row>
    <row r="149" spans="3:215" x14ac:dyDescent="0.25"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51">
        <f t="shared" si="25"/>
        <v>0</v>
      </c>
      <c r="AP149" s="99">
        <v>0</v>
      </c>
      <c r="CL149" s="99"/>
      <c r="CM149" s="99"/>
      <c r="CN149" s="99"/>
      <c r="CO149" s="99"/>
      <c r="CP149" s="99"/>
      <c r="CQ149" s="99"/>
      <c r="CR149" s="51" t="e">
        <f>$AP$3*#REF!</f>
        <v>#REF!</v>
      </c>
      <c r="DU149" s="99">
        <v>0</v>
      </c>
      <c r="FW149" s="102">
        <f t="shared" si="26"/>
        <v>0</v>
      </c>
      <c r="FX149" s="99"/>
      <c r="FY149" s="74"/>
      <c r="FZ149" s="74"/>
      <c r="GA149" s="74"/>
      <c r="GB149" s="74"/>
      <c r="GC149" s="74"/>
      <c r="GD149" s="51">
        <f t="shared" si="27"/>
        <v>0</v>
      </c>
      <c r="HG149" s="74">
        <v>0</v>
      </c>
    </row>
    <row r="150" spans="3:215" x14ac:dyDescent="0.25"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51">
        <f t="shared" si="25"/>
        <v>0</v>
      </c>
      <c r="AP150" s="99">
        <v>0</v>
      </c>
      <c r="CL150" s="99"/>
      <c r="CM150" s="99"/>
      <c r="CN150" s="99"/>
      <c r="CO150" s="99"/>
      <c r="CP150" s="99"/>
      <c r="CQ150" s="99"/>
      <c r="CR150" s="51" t="e">
        <f>$AP$3*#REF!</f>
        <v>#REF!</v>
      </c>
      <c r="DU150" s="99">
        <v>0</v>
      </c>
      <c r="FW150" s="102">
        <f t="shared" si="26"/>
        <v>0</v>
      </c>
      <c r="FX150" s="99"/>
      <c r="FY150" s="74"/>
      <c r="FZ150" s="74"/>
      <c r="GA150" s="74"/>
      <c r="GB150" s="74"/>
      <c r="GC150" s="74"/>
      <c r="GD150" s="51">
        <f t="shared" si="27"/>
        <v>0</v>
      </c>
      <c r="HG150" s="74">
        <v>0</v>
      </c>
    </row>
    <row r="151" spans="3:215" x14ac:dyDescent="0.25"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51">
        <f t="shared" si="25"/>
        <v>0</v>
      </c>
      <c r="AP151" s="99">
        <v>0</v>
      </c>
      <c r="CL151" s="99"/>
      <c r="CM151" s="99"/>
      <c r="CN151" s="99"/>
      <c r="CO151" s="99"/>
      <c r="CP151" s="99"/>
      <c r="CQ151" s="99"/>
      <c r="CR151" s="51" t="e">
        <f>$AP$3*#REF!</f>
        <v>#REF!</v>
      </c>
      <c r="DU151" s="99">
        <v>0</v>
      </c>
      <c r="FW151" s="102">
        <f t="shared" si="26"/>
        <v>0</v>
      </c>
      <c r="FX151" s="99"/>
      <c r="FY151" s="74"/>
      <c r="FZ151" s="74"/>
      <c r="GA151" s="74"/>
      <c r="GB151" s="74"/>
      <c r="GC151" s="74"/>
      <c r="GD151" s="51">
        <f t="shared" si="27"/>
        <v>0</v>
      </c>
      <c r="HG151" s="74">
        <v>0</v>
      </c>
    </row>
    <row r="152" spans="3:215" x14ac:dyDescent="0.25"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51">
        <f t="shared" si="25"/>
        <v>0</v>
      </c>
      <c r="AP152" s="99">
        <v>0</v>
      </c>
      <c r="CL152" s="99"/>
      <c r="CM152" s="99"/>
      <c r="CN152" s="99"/>
      <c r="CO152" s="99"/>
      <c r="CP152" s="99"/>
      <c r="CQ152" s="99"/>
      <c r="CR152" s="51" t="e">
        <f>$AP$3*#REF!</f>
        <v>#REF!</v>
      </c>
      <c r="DU152" s="99">
        <v>0</v>
      </c>
      <c r="FW152" s="102">
        <f t="shared" si="26"/>
        <v>0</v>
      </c>
      <c r="FX152" s="99"/>
      <c r="FY152" s="74"/>
      <c r="FZ152" s="74"/>
      <c r="GA152" s="74"/>
      <c r="GB152" s="74"/>
      <c r="GC152" s="74"/>
      <c r="GD152" s="51">
        <f t="shared" si="27"/>
        <v>0</v>
      </c>
      <c r="HG152" s="74">
        <v>0</v>
      </c>
    </row>
    <row r="153" spans="3:215" x14ac:dyDescent="0.25"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51">
        <f t="shared" si="25"/>
        <v>0</v>
      </c>
      <c r="AP153" s="99">
        <v>0</v>
      </c>
      <c r="CL153" s="99"/>
      <c r="CM153" s="99"/>
      <c r="CN153" s="99"/>
      <c r="CO153" s="99"/>
      <c r="CP153" s="99"/>
      <c r="CQ153" s="99"/>
      <c r="CR153" s="51" t="e">
        <f>$AP$3*#REF!</f>
        <v>#REF!</v>
      </c>
      <c r="DU153" s="99">
        <v>0</v>
      </c>
      <c r="FW153" s="102">
        <f t="shared" si="26"/>
        <v>0</v>
      </c>
      <c r="FX153" s="99"/>
      <c r="FY153" s="74"/>
      <c r="FZ153" s="74"/>
      <c r="GA153" s="74"/>
      <c r="GB153" s="74"/>
      <c r="GC153" s="74"/>
      <c r="GD153" s="51">
        <f t="shared" si="27"/>
        <v>0</v>
      </c>
      <c r="HG153" s="74">
        <v>0</v>
      </c>
    </row>
    <row r="154" spans="3:215" x14ac:dyDescent="0.25"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51">
        <f t="shared" si="25"/>
        <v>0</v>
      </c>
      <c r="AP154" s="99">
        <v>0</v>
      </c>
      <c r="CL154" s="99"/>
      <c r="CM154" s="99"/>
      <c r="CN154" s="99"/>
      <c r="CO154" s="99"/>
      <c r="CP154" s="99"/>
      <c r="CQ154" s="99"/>
      <c r="CR154" s="51" t="e">
        <f>$AP$3*#REF!</f>
        <v>#REF!</v>
      </c>
      <c r="DU154" s="99">
        <v>0</v>
      </c>
      <c r="FW154" s="102">
        <f t="shared" si="26"/>
        <v>0</v>
      </c>
      <c r="FX154" s="99"/>
      <c r="FY154" s="74"/>
      <c r="FZ154" s="74"/>
      <c r="GA154" s="74"/>
      <c r="GB154" s="74"/>
      <c r="GC154" s="74"/>
      <c r="GD154" s="51">
        <f t="shared" si="27"/>
        <v>0</v>
      </c>
      <c r="HG154" s="74">
        <v>0</v>
      </c>
    </row>
    <row r="155" spans="3:215" x14ac:dyDescent="0.25"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51">
        <f t="shared" si="25"/>
        <v>0</v>
      </c>
      <c r="AP155" s="99">
        <v>0</v>
      </c>
      <c r="CL155" s="99"/>
      <c r="CM155" s="99"/>
      <c r="CN155" s="99"/>
      <c r="CO155" s="99"/>
      <c r="CP155" s="99"/>
      <c r="CQ155" s="99"/>
      <c r="CR155" s="51" t="e">
        <f>$AP$3*#REF!</f>
        <v>#REF!</v>
      </c>
      <c r="DU155" s="99">
        <v>0</v>
      </c>
      <c r="FW155" s="102">
        <f t="shared" si="26"/>
        <v>0</v>
      </c>
      <c r="FX155" s="99"/>
      <c r="FY155" s="74"/>
      <c r="FZ155" s="74"/>
      <c r="GA155" s="74"/>
      <c r="GB155" s="74"/>
      <c r="GC155" s="74"/>
      <c r="GD155" s="51">
        <f t="shared" si="27"/>
        <v>0</v>
      </c>
      <c r="HG155" s="74">
        <v>0</v>
      </c>
    </row>
    <row r="156" spans="3:215" x14ac:dyDescent="0.25"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51">
        <f t="shared" si="25"/>
        <v>0</v>
      </c>
      <c r="AP156" s="99">
        <v>0</v>
      </c>
      <c r="CL156" s="99"/>
      <c r="CM156" s="99"/>
      <c r="CN156" s="99"/>
      <c r="CO156" s="99"/>
      <c r="CP156" s="99"/>
      <c r="CQ156" s="99"/>
      <c r="CR156" s="51" t="e">
        <f>$AP$3*#REF!</f>
        <v>#REF!</v>
      </c>
      <c r="DU156" s="99">
        <v>0</v>
      </c>
      <c r="FW156" s="102">
        <f t="shared" si="26"/>
        <v>0</v>
      </c>
      <c r="FX156" s="99"/>
      <c r="FY156" s="74"/>
      <c r="FZ156" s="74"/>
      <c r="GA156" s="74"/>
      <c r="GB156" s="74"/>
      <c r="GC156" s="74"/>
      <c r="GD156" s="51">
        <f t="shared" si="27"/>
        <v>0</v>
      </c>
      <c r="HG156" s="74">
        <v>0</v>
      </c>
    </row>
    <row r="157" spans="3:215" x14ac:dyDescent="0.25"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51">
        <f t="shared" si="25"/>
        <v>0</v>
      </c>
      <c r="AP157" s="99">
        <v>0</v>
      </c>
      <c r="CL157" s="99"/>
      <c r="CM157" s="99"/>
      <c r="CN157" s="99"/>
      <c r="CO157" s="99"/>
      <c r="CP157" s="99"/>
      <c r="CQ157" s="99"/>
      <c r="CR157" s="51" t="e">
        <f>$AP$3*#REF!</f>
        <v>#REF!</v>
      </c>
      <c r="DU157" s="99">
        <v>0</v>
      </c>
      <c r="FW157" s="102">
        <f t="shared" si="26"/>
        <v>0</v>
      </c>
      <c r="FX157" s="99"/>
      <c r="FY157" s="74"/>
      <c r="FZ157" s="74"/>
      <c r="GA157" s="74"/>
      <c r="GB157" s="74"/>
      <c r="GC157" s="74"/>
      <c r="GD157" s="51">
        <f t="shared" si="27"/>
        <v>0</v>
      </c>
      <c r="HG157" s="74">
        <v>0</v>
      </c>
    </row>
    <row r="158" spans="3:215" x14ac:dyDescent="0.25"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51">
        <f t="shared" si="25"/>
        <v>0</v>
      </c>
      <c r="AP158" s="99">
        <v>0</v>
      </c>
      <c r="CL158" s="99"/>
      <c r="CM158" s="99"/>
      <c r="CN158" s="99"/>
      <c r="CO158" s="99"/>
      <c r="CP158" s="99"/>
      <c r="CQ158" s="99"/>
      <c r="CR158" s="51" t="e">
        <f>$AP$3*#REF!</f>
        <v>#REF!</v>
      </c>
      <c r="DU158" s="99">
        <v>0</v>
      </c>
      <c r="FW158" s="102">
        <f t="shared" si="26"/>
        <v>0</v>
      </c>
      <c r="FX158" s="99"/>
      <c r="FY158" s="74"/>
      <c r="FZ158" s="74"/>
      <c r="GA158" s="74"/>
      <c r="GB158" s="74"/>
      <c r="GC158" s="74"/>
      <c r="GD158" s="51">
        <f t="shared" si="27"/>
        <v>0</v>
      </c>
      <c r="HG158" s="74">
        <v>0</v>
      </c>
    </row>
    <row r="159" spans="3:215" x14ac:dyDescent="0.25"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51">
        <f t="shared" si="25"/>
        <v>0</v>
      </c>
      <c r="AP159" s="99">
        <v>0</v>
      </c>
      <c r="CL159" s="99"/>
      <c r="CM159" s="99"/>
      <c r="CN159" s="99"/>
      <c r="CO159" s="99"/>
      <c r="CP159" s="99"/>
      <c r="CQ159" s="99"/>
      <c r="CR159" s="51" t="e">
        <f>$AP$3*#REF!</f>
        <v>#REF!</v>
      </c>
      <c r="DU159" s="99">
        <v>0</v>
      </c>
      <c r="FW159" s="102">
        <f t="shared" si="26"/>
        <v>0</v>
      </c>
      <c r="FX159" s="99"/>
      <c r="FY159" s="74"/>
      <c r="FZ159" s="74"/>
      <c r="GA159" s="74"/>
      <c r="GB159" s="74"/>
      <c r="GC159" s="74"/>
      <c r="GD159" s="51">
        <f t="shared" si="27"/>
        <v>0</v>
      </c>
      <c r="HG159" s="74">
        <v>0</v>
      </c>
    </row>
    <row r="160" spans="3:215" x14ac:dyDescent="0.25"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51">
        <f t="shared" si="25"/>
        <v>0</v>
      </c>
      <c r="AP160" s="99">
        <v>0</v>
      </c>
      <c r="CL160" s="99"/>
      <c r="CM160" s="99"/>
      <c r="CN160" s="99"/>
      <c r="CO160" s="99"/>
      <c r="CP160" s="99"/>
      <c r="CQ160" s="99"/>
      <c r="CR160" s="51" t="e">
        <f>$AP$3*#REF!</f>
        <v>#REF!</v>
      </c>
      <c r="DU160" s="99">
        <v>0</v>
      </c>
      <c r="FW160" s="102">
        <f t="shared" si="26"/>
        <v>0</v>
      </c>
      <c r="FX160" s="99"/>
      <c r="FY160" s="74"/>
      <c r="FZ160" s="74"/>
      <c r="GA160" s="74"/>
      <c r="GB160" s="74"/>
      <c r="GC160" s="74"/>
      <c r="GD160" s="51">
        <f t="shared" si="27"/>
        <v>0</v>
      </c>
      <c r="HG160" s="74">
        <v>0</v>
      </c>
    </row>
    <row r="161" spans="3:215" x14ac:dyDescent="0.25"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51">
        <f t="shared" si="25"/>
        <v>0</v>
      </c>
      <c r="AP161" s="99">
        <v>0</v>
      </c>
      <c r="CL161" s="99"/>
      <c r="CM161" s="99"/>
      <c r="CN161" s="99"/>
      <c r="CO161" s="99"/>
      <c r="CP161" s="99"/>
      <c r="CQ161" s="99"/>
      <c r="CR161" s="51" t="e">
        <f>$AP$3*#REF!</f>
        <v>#REF!</v>
      </c>
      <c r="DU161" s="99">
        <v>0</v>
      </c>
      <c r="FW161" s="102">
        <f t="shared" si="26"/>
        <v>0</v>
      </c>
      <c r="FX161" s="99"/>
      <c r="FY161" s="74"/>
      <c r="FZ161" s="74"/>
      <c r="GA161" s="74"/>
      <c r="GB161" s="74"/>
      <c r="GC161" s="74"/>
      <c r="GD161" s="51">
        <f t="shared" si="27"/>
        <v>0</v>
      </c>
      <c r="HG161" s="74">
        <v>0</v>
      </c>
    </row>
    <row r="162" spans="3:215" x14ac:dyDescent="0.25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51">
        <f t="shared" si="25"/>
        <v>0</v>
      </c>
      <c r="AP162" s="99">
        <v>0</v>
      </c>
      <c r="CL162" s="99"/>
      <c r="CM162" s="99"/>
      <c r="CN162" s="99"/>
      <c r="CO162" s="99"/>
      <c r="CP162" s="99"/>
      <c r="CQ162" s="99"/>
      <c r="CR162" s="51" t="e">
        <f>$AP$3*#REF!</f>
        <v>#REF!</v>
      </c>
      <c r="DU162" s="99">
        <v>0</v>
      </c>
      <c r="FW162" s="102">
        <f t="shared" si="26"/>
        <v>0</v>
      </c>
      <c r="FX162" s="99"/>
      <c r="FY162" s="74"/>
      <c r="FZ162" s="74"/>
      <c r="GA162" s="74"/>
      <c r="GB162" s="74"/>
      <c r="GC162" s="74"/>
      <c r="GD162" s="51">
        <f t="shared" si="27"/>
        <v>0</v>
      </c>
      <c r="HG162" s="74">
        <v>0</v>
      </c>
    </row>
    <row r="163" spans="3:215" x14ac:dyDescent="0.25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51">
        <f t="shared" si="25"/>
        <v>0</v>
      </c>
      <c r="AP163" s="99">
        <v>0</v>
      </c>
      <c r="CL163" s="99"/>
      <c r="CM163" s="99"/>
      <c r="CN163" s="99"/>
      <c r="CO163" s="99"/>
      <c r="CP163" s="99"/>
      <c r="CQ163" s="99"/>
      <c r="CR163" s="51" t="e">
        <f>$AP$3*#REF!</f>
        <v>#REF!</v>
      </c>
      <c r="DU163" s="99">
        <v>0</v>
      </c>
      <c r="FW163" s="102">
        <f t="shared" si="26"/>
        <v>0</v>
      </c>
      <c r="FX163" s="99"/>
      <c r="FY163" s="74"/>
      <c r="FZ163" s="74"/>
      <c r="GA163" s="74"/>
      <c r="GB163" s="74"/>
      <c r="GC163" s="74"/>
      <c r="GD163" s="51">
        <f t="shared" si="27"/>
        <v>0</v>
      </c>
      <c r="HG163" s="74">
        <v>0</v>
      </c>
    </row>
    <row r="164" spans="3:215" x14ac:dyDescent="0.25"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51">
        <f t="shared" si="25"/>
        <v>0</v>
      </c>
      <c r="AP164" s="99">
        <v>0</v>
      </c>
      <c r="CL164" s="99"/>
      <c r="CM164" s="99"/>
      <c r="CN164" s="99"/>
      <c r="CO164" s="99"/>
      <c r="CP164" s="99"/>
      <c r="CQ164" s="99"/>
      <c r="CR164" s="51" t="e">
        <f>$AP$3*#REF!</f>
        <v>#REF!</v>
      </c>
      <c r="DU164" s="99">
        <v>0</v>
      </c>
      <c r="FW164" s="102">
        <f t="shared" si="26"/>
        <v>0</v>
      </c>
      <c r="FX164" s="99"/>
      <c r="FY164" s="74"/>
      <c r="FZ164" s="74"/>
      <c r="GA164" s="74"/>
      <c r="GB164" s="74"/>
      <c r="GC164" s="74"/>
      <c r="GD164" s="51">
        <f t="shared" si="27"/>
        <v>0</v>
      </c>
      <c r="HG164" s="74">
        <v>0</v>
      </c>
    </row>
    <row r="165" spans="3:215" x14ac:dyDescent="0.25"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51">
        <f t="shared" si="25"/>
        <v>0</v>
      </c>
      <c r="AP165" s="99">
        <v>0</v>
      </c>
      <c r="CL165" s="99"/>
      <c r="CM165" s="99"/>
      <c r="CN165" s="99"/>
      <c r="CO165" s="99"/>
      <c r="CP165" s="99"/>
      <c r="CQ165" s="99"/>
      <c r="CR165" s="51" t="e">
        <f>$AP$3*#REF!</f>
        <v>#REF!</v>
      </c>
      <c r="DU165" s="99">
        <v>0</v>
      </c>
      <c r="FW165" s="102">
        <f t="shared" si="26"/>
        <v>0</v>
      </c>
      <c r="FX165" s="99"/>
      <c r="FY165" s="74"/>
      <c r="FZ165" s="74"/>
      <c r="GA165" s="74"/>
      <c r="GB165" s="74"/>
      <c r="GC165" s="74"/>
      <c r="GD165" s="51">
        <f t="shared" si="27"/>
        <v>0</v>
      </c>
      <c r="HG165" s="74">
        <v>0</v>
      </c>
    </row>
    <row r="166" spans="3:215" x14ac:dyDescent="0.25"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51">
        <f t="shared" si="25"/>
        <v>0</v>
      </c>
      <c r="AP166" s="99">
        <v>0</v>
      </c>
      <c r="CL166" s="99"/>
      <c r="CM166" s="99"/>
      <c r="CN166" s="99"/>
      <c r="CO166" s="99"/>
      <c r="CP166" s="99"/>
      <c r="CQ166" s="99"/>
      <c r="CR166" s="51" t="e">
        <f>$AP$3*#REF!</f>
        <v>#REF!</v>
      </c>
      <c r="DU166" s="99">
        <v>0</v>
      </c>
      <c r="FW166" s="102">
        <f t="shared" si="26"/>
        <v>0</v>
      </c>
      <c r="FX166" s="99"/>
      <c r="FY166" s="74"/>
      <c r="FZ166" s="74"/>
      <c r="GA166" s="74"/>
      <c r="GB166" s="74"/>
      <c r="GC166" s="74"/>
      <c r="GD166" s="51">
        <f t="shared" si="27"/>
        <v>0</v>
      </c>
      <c r="HG166" s="74">
        <v>0</v>
      </c>
    </row>
    <row r="167" spans="3:215" x14ac:dyDescent="0.25"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51">
        <f t="shared" si="25"/>
        <v>0</v>
      </c>
      <c r="AP167" s="99">
        <v>0</v>
      </c>
      <c r="CL167" s="99"/>
      <c r="CM167" s="99"/>
      <c r="CN167" s="99"/>
      <c r="CO167" s="99"/>
      <c r="CP167" s="99"/>
      <c r="CQ167" s="99"/>
      <c r="CR167" s="51" t="e">
        <f>$AP$3*#REF!</f>
        <v>#REF!</v>
      </c>
      <c r="DU167" s="99">
        <v>0</v>
      </c>
      <c r="FW167" s="102">
        <f t="shared" si="26"/>
        <v>0</v>
      </c>
      <c r="FX167" s="99"/>
      <c r="FY167" s="74"/>
      <c r="FZ167" s="74"/>
      <c r="GA167" s="74"/>
      <c r="GB167" s="74"/>
      <c r="GC167" s="74"/>
      <c r="GD167" s="51">
        <f t="shared" si="27"/>
        <v>0</v>
      </c>
      <c r="HG167" s="74">
        <v>0</v>
      </c>
    </row>
    <row r="168" spans="3:215" x14ac:dyDescent="0.25"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51">
        <f t="shared" si="25"/>
        <v>0</v>
      </c>
      <c r="AP168" s="99">
        <v>0</v>
      </c>
      <c r="CL168" s="99"/>
      <c r="CM168" s="99"/>
      <c r="CN168" s="99"/>
      <c r="CO168" s="99"/>
      <c r="CP168" s="99"/>
      <c r="CQ168" s="99"/>
      <c r="CR168" s="51" t="e">
        <f>$AP$3*#REF!</f>
        <v>#REF!</v>
      </c>
      <c r="DU168" s="99">
        <v>0</v>
      </c>
      <c r="FW168" s="102">
        <f t="shared" si="26"/>
        <v>0</v>
      </c>
      <c r="FX168" s="99"/>
      <c r="FY168" s="74"/>
      <c r="FZ168" s="74"/>
      <c r="GA168" s="74"/>
      <c r="GB168" s="74"/>
      <c r="GC168" s="74"/>
      <c r="GD168" s="51">
        <f t="shared" si="27"/>
        <v>0</v>
      </c>
      <c r="HG168" s="74">
        <v>0</v>
      </c>
    </row>
    <row r="169" spans="3:215" x14ac:dyDescent="0.25"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51">
        <f t="shared" si="25"/>
        <v>0</v>
      </c>
      <c r="AP169" s="99">
        <v>0</v>
      </c>
      <c r="CL169" s="99"/>
      <c r="CM169" s="99"/>
      <c r="CN169" s="99"/>
      <c r="CO169" s="99"/>
      <c r="CP169" s="99"/>
      <c r="CQ169" s="99"/>
      <c r="CR169" s="51" t="e">
        <f>$AP$3*#REF!</f>
        <v>#REF!</v>
      </c>
      <c r="DU169" s="99">
        <v>0</v>
      </c>
      <c r="FW169" s="102">
        <f t="shared" si="26"/>
        <v>0</v>
      </c>
      <c r="FX169" s="99"/>
      <c r="FY169" s="74"/>
      <c r="FZ169" s="74"/>
      <c r="GA169" s="74"/>
      <c r="GB169" s="74"/>
      <c r="GC169" s="74"/>
      <c r="GD169" s="51">
        <f t="shared" si="27"/>
        <v>0</v>
      </c>
      <c r="HG169" s="74">
        <v>0</v>
      </c>
    </row>
    <row r="170" spans="3:215" x14ac:dyDescent="0.25"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51">
        <f t="shared" si="25"/>
        <v>0</v>
      </c>
      <c r="AP170" s="99">
        <v>0</v>
      </c>
      <c r="CL170" s="99"/>
      <c r="CM170" s="99"/>
      <c r="CN170" s="99"/>
      <c r="CO170" s="99"/>
      <c r="CP170" s="99"/>
      <c r="CQ170" s="99"/>
      <c r="CR170" s="51" t="e">
        <f>$AP$3*#REF!</f>
        <v>#REF!</v>
      </c>
      <c r="DU170" s="99">
        <v>0</v>
      </c>
      <c r="FW170" s="102">
        <f t="shared" si="26"/>
        <v>0</v>
      </c>
      <c r="FX170" s="99"/>
      <c r="FY170" s="74"/>
      <c r="FZ170" s="74"/>
      <c r="GA170" s="74"/>
      <c r="GB170" s="74"/>
      <c r="GC170" s="74"/>
      <c r="GD170" s="51">
        <f t="shared" si="27"/>
        <v>0</v>
      </c>
      <c r="HG170" s="74">
        <v>0</v>
      </c>
    </row>
    <row r="171" spans="3:215" x14ac:dyDescent="0.25"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51">
        <f t="shared" si="25"/>
        <v>0</v>
      </c>
      <c r="AP171" s="99">
        <v>0</v>
      </c>
      <c r="CL171" s="99"/>
      <c r="CM171" s="99"/>
      <c r="CN171" s="99"/>
      <c r="CO171" s="99"/>
      <c r="CP171" s="99"/>
      <c r="CQ171" s="99"/>
      <c r="CR171" s="51" t="e">
        <f>$AP$3*#REF!</f>
        <v>#REF!</v>
      </c>
      <c r="DU171" s="99">
        <v>0</v>
      </c>
      <c r="FW171" s="102">
        <f t="shared" si="26"/>
        <v>0</v>
      </c>
      <c r="FX171" s="99"/>
      <c r="FY171" s="74"/>
      <c r="FZ171" s="74"/>
      <c r="GA171" s="74"/>
      <c r="GB171" s="74"/>
      <c r="GC171" s="74"/>
      <c r="GD171" s="51">
        <f t="shared" si="27"/>
        <v>0</v>
      </c>
      <c r="HG171" s="74">
        <v>0</v>
      </c>
    </row>
    <row r="172" spans="3:215" x14ac:dyDescent="0.25"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51">
        <f t="shared" si="25"/>
        <v>0</v>
      </c>
      <c r="AP172" s="99">
        <v>0</v>
      </c>
      <c r="CL172" s="99"/>
      <c r="CM172" s="99"/>
      <c r="CN172" s="99"/>
      <c r="CO172" s="99"/>
      <c r="CP172" s="99"/>
      <c r="CQ172" s="99"/>
      <c r="CR172" s="51" t="e">
        <f>$AP$3*#REF!</f>
        <v>#REF!</v>
      </c>
      <c r="DU172" s="99">
        <v>0</v>
      </c>
      <c r="FW172" s="102">
        <f t="shared" si="26"/>
        <v>0</v>
      </c>
      <c r="FX172" s="99"/>
      <c r="FY172" s="74"/>
      <c r="FZ172" s="74"/>
      <c r="GA172" s="74"/>
      <c r="GB172" s="74"/>
      <c r="GC172" s="74"/>
      <c r="GD172" s="51">
        <f t="shared" si="27"/>
        <v>0</v>
      </c>
      <c r="HG172" s="74">
        <v>0</v>
      </c>
    </row>
    <row r="173" spans="3:215" x14ac:dyDescent="0.25"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51">
        <f t="shared" si="25"/>
        <v>0</v>
      </c>
      <c r="AP173" s="99">
        <v>0</v>
      </c>
      <c r="CL173" s="99"/>
      <c r="CM173" s="99"/>
      <c r="CN173" s="99"/>
      <c r="CO173" s="99"/>
      <c r="CP173" s="99"/>
      <c r="CQ173" s="99"/>
      <c r="CR173" s="51" t="e">
        <f>$AP$3*#REF!</f>
        <v>#REF!</v>
      </c>
      <c r="DU173" s="99">
        <v>0</v>
      </c>
      <c r="FW173" s="102">
        <f t="shared" si="26"/>
        <v>0</v>
      </c>
      <c r="FX173" s="99"/>
      <c r="FY173" s="74"/>
      <c r="FZ173" s="74"/>
      <c r="GA173" s="74"/>
      <c r="GB173" s="74"/>
      <c r="GC173" s="74"/>
      <c r="GD173" s="51">
        <f t="shared" si="27"/>
        <v>0</v>
      </c>
      <c r="HG173" s="74">
        <v>0</v>
      </c>
    </row>
    <row r="174" spans="3:215" x14ac:dyDescent="0.25"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51">
        <f t="shared" si="25"/>
        <v>0</v>
      </c>
      <c r="AP174" s="99">
        <v>0</v>
      </c>
      <c r="CL174" s="99"/>
      <c r="CM174" s="99"/>
      <c r="CN174" s="99"/>
      <c r="CO174" s="99"/>
      <c r="CP174" s="99"/>
      <c r="CQ174" s="99"/>
      <c r="CR174" s="51" t="e">
        <f>$AP$3*#REF!</f>
        <v>#REF!</v>
      </c>
      <c r="DU174" s="99">
        <v>0</v>
      </c>
      <c r="FW174" s="102">
        <f t="shared" ref="FW174:FW205" si="28">SUM(CK174:CP174)</f>
        <v>0</v>
      </c>
      <c r="FX174" s="99"/>
      <c r="FY174" s="74"/>
      <c r="FZ174" s="74"/>
      <c r="GA174" s="74"/>
      <c r="GB174" s="74"/>
      <c r="GC174" s="74"/>
      <c r="GD174" s="51">
        <f t="shared" ref="GD174:GD205" si="29">$AP$3*FU176</f>
        <v>0</v>
      </c>
      <c r="HG174" s="74">
        <v>0</v>
      </c>
    </row>
    <row r="175" spans="3:215" x14ac:dyDescent="0.25"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51">
        <f t="shared" si="25"/>
        <v>0</v>
      </c>
      <c r="AP175" s="99">
        <v>0</v>
      </c>
      <c r="CL175" s="99"/>
      <c r="CM175" s="99"/>
      <c r="CN175" s="99"/>
      <c r="CO175" s="99"/>
      <c r="CP175" s="99"/>
      <c r="CQ175" s="99"/>
      <c r="CR175" s="51" t="e">
        <f>$AP$3*#REF!</f>
        <v>#REF!</v>
      </c>
      <c r="DU175" s="99">
        <v>0</v>
      </c>
      <c r="FW175" s="102">
        <f t="shared" si="28"/>
        <v>0</v>
      </c>
      <c r="FX175" s="99"/>
      <c r="FY175" s="74"/>
      <c r="FZ175" s="74"/>
      <c r="GA175" s="74"/>
      <c r="GB175" s="74"/>
      <c r="GC175" s="74"/>
      <c r="GD175" s="51">
        <f t="shared" si="29"/>
        <v>0</v>
      </c>
      <c r="HG175" s="74">
        <v>0</v>
      </c>
    </row>
    <row r="176" spans="3:215" x14ac:dyDescent="0.25"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51">
        <f t="shared" si="25"/>
        <v>0</v>
      </c>
      <c r="AP176" s="99">
        <v>0</v>
      </c>
      <c r="CL176" s="99"/>
      <c r="CM176" s="99"/>
      <c r="CN176" s="99"/>
      <c r="CO176" s="99"/>
      <c r="CP176" s="99"/>
      <c r="CQ176" s="99"/>
      <c r="CR176" s="51" t="e">
        <f>$AP$3*#REF!</f>
        <v>#REF!</v>
      </c>
      <c r="DU176" s="99">
        <v>0</v>
      </c>
      <c r="FW176" s="102">
        <f t="shared" si="28"/>
        <v>0</v>
      </c>
      <c r="FX176" s="99"/>
      <c r="FY176" s="74"/>
      <c r="FZ176" s="74"/>
      <c r="GA176" s="74"/>
      <c r="GB176" s="74"/>
      <c r="GC176" s="74"/>
      <c r="GD176" s="51">
        <f t="shared" si="29"/>
        <v>0</v>
      </c>
      <c r="HG176" s="74">
        <v>0</v>
      </c>
    </row>
    <row r="177" spans="3:215" x14ac:dyDescent="0.25"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51">
        <f t="shared" si="25"/>
        <v>0</v>
      </c>
      <c r="AP177" s="99">
        <v>0</v>
      </c>
      <c r="CL177" s="99"/>
      <c r="CM177" s="99"/>
      <c r="CN177" s="99"/>
      <c r="CO177" s="99"/>
      <c r="CP177" s="99"/>
      <c r="CQ177" s="99"/>
      <c r="CR177" s="51" t="e">
        <f>$AP$3*#REF!</f>
        <v>#REF!</v>
      </c>
      <c r="DU177" s="99">
        <v>0</v>
      </c>
      <c r="FW177" s="102">
        <f t="shared" si="28"/>
        <v>0</v>
      </c>
      <c r="FX177" s="99"/>
      <c r="FY177" s="74"/>
      <c r="FZ177" s="74"/>
      <c r="GA177" s="74"/>
      <c r="GB177" s="74"/>
      <c r="GC177" s="74"/>
      <c r="GD177" s="51">
        <f t="shared" si="29"/>
        <v>0</v>
      </c>
      <c r="HG177" s="74">
        <v>0</v>
      </c>
    </row>
    <row r="178" spans="3:215" x14ac:dyDescent="0.25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51">
        <f t="shared" si="25"/>
        <v>0</v>
      </c>
      <c r="AP178" s="99">
        <v>0</v>
      </c>
      <c r="CL178" s="99"/>
      <c r="CM178" s="99"/>
      <c r="CN178" s="99"/>
      <c r="CO178" s="99"/>
      <c r="CP178" s="99"/>
      <c r="CQ178" s="99"/>
      <c r="CR178" s="51" t="e">
        <f>$AP$3*#REF!</f>
        <v>#REF!</v>
      </c>
      <c r="DU178" s="99">
        <v>0</v>
      </c>
      <c r="FW178" s="102">
        <f t="shared" si="28"/>
        <v>0</v>
      </c>
      <c r="FX178" s="99"/>
      <c r="FY178" s="74"/>
      <c r="FZ178" s="74"/>
      <c r="GA178" s="74"/>
      <c r="GB178" s="74"/>
      <c r="GC178" s="74"/>
      <c r="GD178" s="51">
        <f t="shared" si="29"/>
        <v>0</v>
      </c>
      <c r="HG178" s="74">
        <v>0</v>
      </c>
    </row>
    <row r="179" spans="3:215" x14ac:dyDescent="0.25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51">
        <f t="shared" si="25"/>
        <v>0</v>
      </c>
      <c r="AP179" s="99">
        <v>0</v>
      </c>
      <c r="CL179" s="99"/>
      <c r="CM179" s="99"/>
      <c r="CN179" s="99"/>
      <c r="CO179" s="99"/>
      <c r="CP179" s="99"/>
      <c r="CQ179" s="99"/>
      <c r="CR179" s="51" t="e">
        <f>$AP$3*#REF!</f>
        <v>#REF!</v>
      </c>
      <c r="DU179" s="99">
        <v>0</v>
      </c>
      <c r="FW179" s="102">
        <f t="shared" si="28"/>
        <v>0</v>
      </c>
      <c r="FX179" s="99"/>
      <c r="FY179" s="74"/>
      <c r="FZ179" s="74"/>
      <c r="GA179" s="74"/>
      <c r="GB179" s="74"/>
      <c r="GC179" s="74"/>
      <c r="GD179" s="51">
        <f t="shared" si="29"/>
        <v>0</v>
      </c>
      <c r="HG179" s="74">
        <v>0</v>
      </c>
    </row>
    <row r="180" spans="3:215" x14ac:dyDescent="0.25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51">
        <f t="shared" si="25"/>
        <v>0</v>
      </c>
      <c r="AP180" s="99">
        <v>0</v>
      </c>
      <c r="CL180" s="99"/>
      <c r="CM180" s="99"/>
      <c r="CN180" s="99"/>
      <c r="CO180" s="99"/>
      <c r="CP180" s="99"/>
      <c r="CQ180" s="99"/>
      <c r="CR180" s="51" t="e">
        <f>$AP$3*#REF!</f>
        <v>#REF!</v>
      </c>
      <c r="DU180" s="99">
        <v>0</v>
      </c>
      <c r="FW180" s="102">
        <f t="shared" si="28"/>
        <v>0</v>
      </c>
      <c r="FX180" s="99"/>
      <c r="FY180" s="74"/>
      <c r="FZ180" s="74"/>
      <c r="GA180" s="74"/>
      <c r="GB180" s="74"/>
      <c r="GC180" s="74"/>
      <c r="GD180" s="51">
        <f t="shared" si="29"/>
        <v>0</v>
      </c>
      <c r="HG180" s="74">
        <v>0</v>
      </c>
    </row>
    <row r="181" spans="3:215" x14ac:dyDescent="0.25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51">
        <f t="shared" si="25"/>
        <v>0</v>
      </c>
      <c r="AP181" s="99">
        <v>0</v>
      </c>
      <c r="CL181" s="99"/>
      <c r="CM181" s="99"/>
      <c r="CN181" s="99"/>
      <c r="CO181" s="99"/>
      <c r="CP181" s="99"/>
      <c r="CQ181" s="99"/>
      <c r="CR181" s="51" t="e">
        <f>$AP$3*#REF!</f>
        <v>#REF!</v>
      </c>
      <c r="DU181" s="99">
        <v>0</v>
      </c>
      <c r="FW181" s="102">
        <f t="shared" si="28"/>
        <v>0</v>
      </c>
      <c r="FX181" s="99"/>
      <c r="FY181" s="74"/>
      <c r="FZ181" s="74"/>
      <c r="GA181" s="74"/>
      <c r="GB181" s="74"/>
      <c r="GC181" s="74"/>
      <c r="GD181" s="51">
        <f t="shared" si="29"/>
        <v>0</v>
      </c>
      <c r="HG181" s="74">
        <v>0</v>
      </c>
    </row>
    <row r="182" spans="3:215" x14ac:dyDescent="0.25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51">
        <f t="shared" si="25"/>
        <v>0</v>
      </c>
      <c r="AP182" s="99">
        <v>0</v>
      </c>
      <c r="CL182" s="99"/>
      <c r="CM182" s="99"/>
      <c r="CN182" s="99"/>
      <c r="CO182" s="99"/>
      <c r="CP182" s="99"/>
      <c r="CQ182" s="99"/>
      <c r="CR182" s="51" t="e">
        <f>$AP$3*#REF!</f>
        <v>#REF!</v>
      </c>
      <c r="DU182" s="99">
        <v>0</v>
      </c>
      <c r="FW182" s="102">
        <f t="shared" si="28"/>
        <v>0</v>
      </c>
      <c r="FX182" s="99"/>
      <c r="FY182" s="74"/>
      <c r="FZ182" s="74"/>
      <c r="GA182" s="74"/>
      <c r="GB182" s="74"/>
      <c r="GC182" s="74"/>
      <c r="GD182" s="51">
        <f t="shared" si="29"/>
        <v>0</v>
      </c>
      <c r="HG182" s="74">
        <v>0</v>
      </c>
    </row>
    <row r="183" spans="3:215" x14ac:dyDescent="0.25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51">
        <f t="shared" si="25"/>
        <v>0</v>
      </c>
      <c r="AP183" s="99">
        <v>0</v>
      </c>
      <c r="CL183" s="99"/>
      <c r="CM183" s="99"/>
      <c r="CN183" s="99"/>
      <c r="CO183" s="99"/>
      <c r="CP183" s="99"/>
      <c r="CQ183" s="99"/>
      <c r="CR183" s="51" t="e">
        <f>$AP$3*#REF!</f>
        <v>#REF!</v>
      </c>
      <c r="DU183" s="99">
        <v>0</v>
      </c>
      <c r="FW183" s="102">
        <f t="shared" si="28"/>
        <v>0</v>
      </c>
      <c r="FX183" s="99"/>
      <c r="FY183" s="74"/>
      <c r="FZ183" s="74"/>
      <c r="GA183" s="74"/>
      <c r="GB183" s="74"/>
      <c r="GC183" s="74"/>
      <c r="GD183" s="51">
        <f t="shared" si="29"/>
        <v>0</v>
      </c>
      <c r="HG183" s="74">
        <v>0</v>
      </c>
    </row>
    <row r="184" spans="3:215" x14ac:dyDescent="0.25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51">
        <f t="shared" si="25"/>
        <v>0</v>
      </c>
      <c r="AP184" s="99">
        <v>0</v>
      </c>
      <c r="CL184" s="99"/>
      <c r="CM184" s="99"/>
      <c r="CN184" s="99"/>
      <c r="CO184" s="99"/>
      <c r="CP184" s="99"/>
      <c r="CQ184" s="99"/>
      <c r="CR184" s="51" t="e">
        <f>$AP$3*#REF!</f>
        <v>#REF!</v>
      </c>
      <c r="DU184" s="99">
        <v>0</v>
      </c>
      <c r="FW184" s="102">
        <f t="shared" si="28"/>
        <v>0</v>
      </c>
      <c r="FX184" s="99"/>
      <c r="FY184" s="74"/>
      <c r="FZ184" s="74"/>
      <c r="GA184" s="74"/>
      <c r="GB184" s="74"/>
      <c r="GC184" s="74"/>
      <c r="GD184" s="51">
        <f t="shared" si="29"/>
        <v>0</v>
      </c>
      <c r="HG184" s="74">
        <v>0</v>
      </c>
    </row>
    <row r="185" spans="3:215" x14ac:dyDescent="0.25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51">
        <f t="shared" si="25"/>
        <v>0</v>
      </c>
      <c r="AP185" s="99">
        <v>0</v>
      </c>
      <c r="CL185" s="99"/>
      <c r="CM185" s="99"/>
      <c r="CN185" s="99"/>
      <c r="CO185" s="99"/>
      <c r="CP185" s="99"/>
      <c r="CQ185" s="99"/>
      <c r="CR185" s="51" t="e">
        <f>$AP$3*#REF!</f>
        <v>#REF!</v>
      </c>
      <c r="DU185" s="99">
        <v>0</v>
      </c>
      <c r="FW185" s="102">
        <f t="shared" si="28"/>
        <v>0</v>
      </c>
      <c r="FX185" s="99"/>
      <c r="FY185" s="74"/>
      <c r="FZ185" s="74"/>
      <c r="GA185" s="74"/>
      <c r="GB185" s="74"/>
      <c r="GC185" s="74"/>
      <c r="GD185" s="51">
        <f t="shared" si="29"/>
        <v>0</v>
      </c>
      <c r="HG185" s="74">
        <v>0</v>
      </c>
    </row>
    <row r="186" spans="3:215" x14ac:dyDescent="0.25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51">
        <f t="shared" si="25"/>
        <v>0</v>
      </c>
      <c r="AP186" s="99">
        <v>0</v>
      </c>
      <c r="CL186" s="99"/>
      <c r="CM186" s="99"/>
      <c r="CN186" s="99"/>
      <c r="CO186" s="99"/>
      <c r="CP186" s="99"/>
      <c r="CQ186" s="99"/>
      <c r="CR186" s="51" t="e">
        <f>$AP$3*#REF!</f>
        <v>#REF!</v>
      </c>
      <c r="DU186" s="99">
        <v>0</v>
      </c>
      <c r="FW186" s="102">
        <f t="shared" si="28"/>
        <v>0</v>
      </c>
      <c r="FX186" s="99"/>
      <c r="FY186" s="74"/>
      <c r="FZ186" s="74"/>
      <c r="GA186" s="74"/>
      <c r="GB186" s="74"/>
      <c r="GC186" s="74"/>
      <c r="GD186" s="51">
        <f t="shared" si="29"/>
        <v>0</v>
      </c>
      <c r="HG186" s="74">
        <v>0</v>
      </c>
    </row>
    <row r="187" spans="3:215" x14ac:dyDescent="0.25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51">
        <f t="shared" si="25"/>
        <v>0</v>
      </c>
      <c r="AP187" s="99">
        <v>0</v>
      </c>
      <c r="CL187" s="99"/>
      <c r="CM187" s="99"/>
      <c r="CN187" s="99"/>
      <c r="CO187" s="99"/>
      <c r="CP187" s="99"/>
      <c r="CQ187" s="99"/>
      <c r="CR187" s="51" t="e">
        <f>$AP$3*#REF!</f>
        <v>#REF!</v>
      </c>
      <c r="DU187" s="99">
        <v>0</v>
      </c>
      <c r="FW187" s="102">
        <f t="shared" si="28"/>
        <v>0</v>
      </c>
      <c r="FX187" s="99"/>
      <c r="FY187" s="74"/>
      <c r="FZ187" s="74"/>
      <c r="GA187" s="74"/>
      <c r="GB187" s="74"/>
      <c r="GC187" s="74"/>
      <c r="GD187" s="51">
        <f t="shared" si="29"/>
        <v>0</v>
      </c>
      <c r="HG187" s="74">
        <v>0</v>
      </c>
    </row>
    <row r="188" spans="3:215" x14ac:dyDescent="0.25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51">
        <f t="shared" si="25"/>
        <v>0</v>
      </c>
      <c r="AP188" s="99">
        <v>0</v>
      </c>
      <c r="CL188" s="99"/>
      <c r="CM188" s="99"/>
      <c r="CN188" s="99"/>
      <c r="CO188" s="99"/>
      <c r="CP188" s="99"/>
      <c r="CQ188" s="99"/>
      <c r="CR188" s="51" t="e">
        <f>$AP$3*#REF!</f>
        <v>#REF!</v>
      </c>
      <c r="DU188" s="99">
        <v>0</v>
      </c>
      <c r="FW188" s="102">
        <f t="shared" si="28"/>
        <v>0</v>
      </c>
      <c r="FX188" s="99"/>
      <c r="FY188" s="74"/>
      <c r="FZ188" s="74"/>
      <c r="GA188" s="74"/>
      <c r="GB188" s="74"/>
      <c r="GC188" s="74"/>
      <c r="GD188" s="51">
        <f t="shared" si="29"/>
        <v>0</v>
      </c>
      <c r="HG188" s="74">
        <v>0</v>
      </c>
    </row>
    <row r="189" spans="3:215" x14ac:dyDescent="0.25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51">
        <f t="shared" si="25"/>
        <v>0</v>
      </c>
      <c r="AP189" s="99">
        <v>0</v>
      </c>
      <c r="CL189" s="99"/>
      <c r="CM189" s="99"/>
      <c r="CN189" s="99"/>
      <c r="CO189" s="99"/>
      <c r="CP189" s="99"/>
      <c r="CQ189" s="99"/>
      <c r="CR189" s="51" t="e">
        <f>$AP$3*#REF!</f>
        <v>#REF!</v>
      </c>
      <c r="DU189" s="99">
        <v>0</v>
      </c>
      <c r="FW189" s="102">
        <f t="shared" si="28"/>
        <v>0</v>
      </c>
      <c r="FX189" s="99"/>
      <c r="FY189" s="74"/>
      <c r="FZ189" s="74"/>
      <c r="GA189" s="74"/>
      <c r="GB189" s="74"/>
      <c r="GC189" s="74"/>
      <c r="GD189" s="51">
        <f t="shared" si="29"/>
        <v>0</v>
      </c>
      <c r="HG189" s="74">
        <v>0</v>
      </c>
    </row>
    <row r="190" spans="3:215" x14ac:dyDescent="0.25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51">
        <f t="shared" si="25"/>
        <v>0</v>
      </c>
      <c r="AP190" s="99">
        <v>0</v>
      </c>
      <c r="CL190" s="99"/>
      <c r="CM190" s="99"/>
      <c r="CN190" s="99"/>
      <c r="CO190" s="99"/>
      <c r="CP190" s="99"/>
      <c r="CQ190" s="99"/>
      <c r="CR190" s="51" t="e">
        <f>$AP$3*#REF!</f>
        <v>#REF!</v>
      </c>
      <c r="DU190" s="99">
        <v>0</v>
      </c>
      <c r="FW190" s="102">
        <f t="shared" si="28"/>
        <v>0</v>
      </c>
      <c r="FX190" s="99"/>
      <c r="FY190" s="74"/>
      <c r="FZ190" s="74"/>
      <c r="GA190" s="74"/>
      <c r="GB190" s="74"/>
      <c r="GC190" s="74"/>
      <c r="GD190" s="51">
        <f t="shared" si="29"/>
        <v>0</v>
      </c>
      <c r="HG190" s="74">
        <v>0</v>
      </c>
    </row>
    <row r="191" spans="3:215" x14ac:dyDescent="0.25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51">
        <f t="shared" si="25"/>
        <v>0</v>
      </c>
      <c r="AP191" s="99">
        <v>0</v>
      </c>
      <c r="CL191" s="99"/>
      <c r="CM191" s="99"/>
      <c r="CN191" s="99"/>
      <c r="CO191" s="99"/>
      <c r="CP191" s="99"/>
      <c r="CQ191" s="99"/>
      <c r="CR191" s="51" t="e">
        <f>$AP$3*#REF!</f>
        <v>#REF!</v>
      </c>
      <c r="DU191" s="99">
        <v>0</v>
      </c>
      <c r="FW191" s="102">
        <f t="shared" si="28"/>
        <v>0</v>
      </c>
      <c r="FX191" s="99"/>
      <c r="FY191" s="74"/>
      <c r="FZ191" s="74"/>
      <c r="GA191" s="74"/>
      <c r="GB191" s="74"/>
      <c r="GC191" s="74"/>
      <c r="GD191" s="51">
        <f t="shared" si="29"/>
        <v>0</v>
      </c>
      <c r="HG191" s="74">
        <v>0</v>
      </c>
    </row>
    <row r="192" spans="3:215" x14ac:dyDescent="0.25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51">
        <f t="shared" si="25"/>
        <v>0</v>
      </c>
      <c r="AP192" s="99">
        <v>0</v>
      </c>
      <c r="CL192" s="99"/>
      <c r="CM192" s="99"/>
      <c r="CN192" s="99"/>
      <c r="CO192" s="99"/>
      <c r="CP192" s="99"/>
      <c r="CQ192" s="99"/>
      <c r="CR192" s="51" t="e">
        <f>$AP$3*#REF!</f>
        <v>#REF!</v>
      </c>
      <c r="DU192" s="99">
        <v>0</v>
      </c>
      <c r="FW192" s="102">
        <f t="shared" si="28"/>
        <v>0</v>
      </c>
      <c r="FX192" s="99"/>
      <c r="FY192" s="74"/>
      <c r="FZ192" s="74"/>
      <c r="GA192" s="74"/>
      <c r="GB192" s="74"/>
      <c r="GC192" s="74"/>
      <c r="GD192" s="51">
        <f t="shared" si="29"/>
        <v>0</v>
      </c>
      <c r="HG192" s="74">
        <v>0</v>
      </c>
    </row>
    <row r="193" spans="3:215" x14ac:dyDescent="0.25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51">
        <f t="shared" si="25"/>
        <v>0</v>
      </c>
      <c r="AP193" s="99">
        <v>0</v>
      </c>
      <c r="CL193" s="99"/>
      <c r="CM193" s="99"/>
      <c r="CN193" s="99"/>
      <c r="CO193" s="99"/>
      <c r="CP193" s="99"/>
      <c r="CQ193" s="99"/>
      <c r="CR193" s="51" t="e">
        <f>$AP$3*#REF!</f>
        <v>#REF!</v>
      </c>
      <c r="DU193" s="99">
        <v>0</v>
      </c>
      <c r="FW193" s="102">
        <f t="shared" si="28"/>
        <v>0</v>
      </c>
      <c r="FX193" s="99"/>
      <c r="FY193" s="74"/>
      <c r="FZ193" s="74"/>
      <c r="GA193" s="74"/>
      <c r="GB193" s="74"/>
      <c r="GC193" s="74"/>
      <c r="GD193" s="51">
        <f t="shared" si="29"/>
        <v>0</v>
      </c>
      <c r="HG193" s="74">
        <v>0</v>
      </c>
    </row>
    <row r="194" spans="3:215" x14ac:dyDescent="0.25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51">
        <f t="shared" si="25"/>
        <v>0</v>
      </c>
      <c r="AP194" s="99">
        <v>0</v>
      </c>
      <c r="CL194" s="99"/>
      <c r="CM194" s="99"/>
      <c r="CN194" s="99"/>
      <c r="CO194" s="99"/>
      <c r="CP194" s="99"/>
      <c r="CQ194" s="99"/>
      <c r="CR194" s="51" t="e">
        <f>$AP$3*#REF!</f>
        <v>#REF!</v>
      </c>
      <c r="DU194" s="99">
        <v>0</v>
      </c>
      <c r="FW194" s="102">
        <f t="shared" si="28"/>
        <v>0</v>
      </c>
      <c r="FX194" s="99"/>
      <c r="FY194" s="74"/>
      <c r="FZ194" s="74"/>
      <c r="GA194" s="74"/>
      <c r="GB194" s="74"/>
      <c r="GC194" s="74"/>
      <c r="GD194" s="51">
        <f t="shared" si="29"/>
        <v>0</v>
      </c>
      <c r="HG194" s="74">
        <v>0</v>
      </c>
    </row>
    <row r="195" spans="3:215" x14ac:dyDescent="0.25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51">
        <f t="shared" si="25"/>
        <v>0</v>
      </c>
      <c r="AP195" s="99">
        <v>0</v>
      </c>
      <c r="CL195" s="99"/>
      <c r="CM195" s="99"/>
      <c r="CN195" s="99"/>
      <c r="CO195" s="99"/>
      <c r="CP195" s="99"/>
      <c r="CQ195" s="99"/>
      <c r="CR195" s="51" t="e">
        <f>$AP$3*#REF!</f>
        <v>#REF!</v>
      </c>
      <c r="DU195" s="99">
        <v>0</v>
      </c>
      <c r="FW195" s="102">
        <f t="shared" si="28"/>
        <v>0</v>
      </c>
      <c r="FX195" s="99"/>
      <c r="FY195" s="74"/>
      <c r="FZ195" s="74"/>
      <c r="GA195" s="74"/>
      <c r="GB195" s="74"/>
      <c r="GC195" s="74"/>
      <c r="GD195" s="51">
        <f t="shared" si="29"/>
        <v>0</v>
      </c>
      <c r="HG195" s="74">
        <v>0</v>
      </c>
    </row>
    <row r="196" spans="3:215" x14ac:dyDescent="0.25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51">
        <f t="shared" si="25"/>
        <v>0</v>
      </c>
      <c r="AP196" s="99">
        <v>0</v>
      </c>
      <c r="CL196" s="99"/>
      <c r="CM196" s="99"/>
      <c r="CN196" s="99"/>
      <c r="CO196" s="99"/>
      <c r="CP196" s="99"/>
      <c r="CQ196" s="99"/>
      <c r="CR196" s="51" t="e">
        <f>$AP$3*#REF!</f>
        <v>#REF!</v>
      </c>
      <c r="DU196" s="99">
        <v>0</v>
      </c>
      <c r="FW196" s="102">
        <f t="shared" si="28"/>
        <v>0</v>
      </c>
      <c r="FX196" s="99"/>
      <c r="FY196" s="74"/>
      <c r="FZ196" s="74"/>
      <c r="GA196" s="74"/>
      <c r="GB196" s="74"/>
      <c r="GC196" s="74"/>
      <c r="GD196" s="51">
        <f t="shared" si="29"/>
        <v>0</v>
      </c>
      <c r="HG196" s="74">
        <v>0</v>
      </c>
    </row>
    <row r="197" spans="3:215" x14ac:dyDescent="0.25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51">
        <f t="shared" si="25"/>
        <v>0</v>
      </c>
      <c r="AP197" s="99">
        <v>0</v>
      </c>
      <c r="CL197" s="99"/>
      <c r="CM197" s="99"/>
      <c r="CN197" s="99"/>
      <c r="CO197" s="99"/>
      <c r="CP197" s="99"/>
      <c r="CQ197" s="99"/>
      <c r="CR197" s="51" t="e">
        <f>$AP$3*#REF!</f>
        <v>#REF!</v>
      </c>
      <c r="DU197" s="99">
        <v>0</v>
      </c>
      <c r="FW197" s="102">
        <f t="shared" si="28"/>
        <v>0</v>
      </c>
      <c r="FX197" s="99"/>
      <c r="FY197" s="74"/>
      <c r="FZ197" s="74"/>
      <c r="GA197" s="74"/>
      <c r="GB197" s="74"/>
      <c r="GC197" s="74"/>
      <c r="GD197" s="51">
        <f t="shared" si="29"/>
        <v>0</v>
      </c>
      <c r="HG197" s="74">
        <v>0</v>
      </c>
    </row>
    <row r="198" spans="3:215" x14ac:dyDescent="0.25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51">
        <f t="shared" si="25"/>
        <v>0</v>
      </c>
      <c r="AP198" s="99">
        <v>0</v>
      </c>
      <c r="CL198" s="99"/>
      <c r="CM198" s="99"/>
      <c r="CN198" s="99"/>
      <c r="CO198" s="99"/>
      <c r="CP198" s="99"/>
      <c r="CQ198" s="99"/>
      <c r="CR198" s="51" t="e">
        <f>$AP$3*#REF!</f>
        <v>#REF!</v>
      </c>
      <c r="DU198" s="99">
        <v>0</v>
      </c>
      <c r="FW198" s="102">
        <f t="shared" si="28"/>
        <v>0</v>
      </c>
      <c r="FX198" s="99"/>
      <c r="FY198" s="74"/>
      <c r="FZ198" s="74"/>
      <c r="GA198" s="74"/>
      <c r="GB198" s="74"/>
      <c r="GC198" s="74"/>
      <c r="GD198" s="51">
        <f t="shared" si="29"/>
        <v>0</v>
      </c>
      <c r="HG198" s="74">
        <v>0</v>
      </c>
    </row>
    <row r="199" spans="3:215" x14ac:dyDescent="0.25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51">
        <f t="shared" si="25"/>
        <v>0</v>
      </c>
      <c r="AP199" s="99">
        <v>0</v>
      </c>
      <c r="CL199" s="99"/>
      <c r="CM199" s="99"/>
      <c r="CN199" s="99"/>
      <c r="CO199" s="99"/>
      <c r="CP199" s="99"/>
      <c r="CQ199" s="99"/>
      <c r="CR199" s="51" t="e">
        <f>$AP$3*#REF!</f>
        <v>#REF!</v>
      </c>
      <c r="DU199" s="99">
        <v>0</v>
      </c>
      <c r="FW199" s="102">
        <f t="shared" si="28"/>
        <v>0</v>
      </c>
      <c r="FX199" s="99"/>
      <c r="FY199" s="74"/>
      <c r="FZ199" s="74"/>
      <c r="GA199" s="74"/>
      <c r="GB199" s="74"/>
      <c r="GC199" s="74"/>
      <c r="GD199" s="51">
        <f t="shared" si="29"/>
        <v>0</v>
      </c>
      <c r="HG199" s="74">
        <v>0</v>
      </c>
    </row>
    <row r="200" spans="3:215" x14ac:dyDescent="0.25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51">
        <f t="shared" si="25"/>
        <v>0</v>
      </c>
      <c r="AP200" s="99">
        <v>0</v>
      </c>
      <c r="CL200" s="99"/>
      <c r="CM200" s="99"/>
      <c r="CN200" s="99"/>
      <c r="CO200" s="99"/>
      <c r="CP200" s="99"/>
      <c r="CQ200" s="99"/>
      <c r="CR200" s="51" t="e">
        <f>$AP$3*#REF!</f>
        <v>#REF!</v>
      </c>
      <c r="DU200" s="99">
        <v>0</v>
      </c>
      <c r="FW200" s="102">
        <f t="shared" si="28"/>
        <v>0</v>
      </c>
      <c r="FX200" s="99"/>
      <c r="FY200" s="74"/>
      <c r="FZ200" s="74"/>
      <c r="GA200" s="74"/>
      <c r="GB200" s="74"/>
      <c r="GC200" s="74"/>
      <c r="GD200" s="51">
        <f t="shared" si="29"/>
        <v>0</v>
      </c>
      <c r="HG200" s="74">
        <v>0</v>
      </c>
    </row>
    <row r="201" spans="3:215" x14ac:dyDescent="0.25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51">
        <f t="shared" si="25"/>
        <v>0</v>
      </c>
      <c r="AP201" s="99">
        <v>0</v>
      </c>
      <c r="CL201" s="99"/>
      <c r="CM201" s="99"/>
      <c r="CN201" s="99"/>
      <c r="CO201" s="99"/>
      <c r="CP201" s="99"/>
      <c r="CQ201" s="99"/>
      <c r="CR201" s="51" t="e">
        <f>$AP$3*#REF!</f>
        <v>#REF!</v>
      </c>
      <c r="DU201" s="99">
        <v>0</v>
      </c>
      <c r="FW201" s="102">
        <f t="shared" si="28"/>
        <v>0</v>
      </c>
      <c r="FX201" s="99"/>
      <c r="FY201" s="74"/>
      <c r="FZ201" s="74"/>
      <c r="GA201" s="74"/>
      <c r="GB201" s="74"/>
      <c r="GC201" s="74"/>
      <c r="GD201" s="51">
        <f t="shared" si="29"/>
        <v>0</v>
      </c>
      <c r="HG201" s="74">
        <v>0</v>
      </c>
    </row>
    <row r="202" spans="3:215" x14ac:dyDescent="0.25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51">
        <f t="shared" si="25"/>
        <v>0</v>
      </c>
      <c r="AP202" s="99">
        <v>0</v>
      </c>
      <c r="CL202" s="99"/>
      <c r="CM202" s="99"/>
      <c r="CN202" s="99"/>
      <c r="CO202" s="99"/>
      <c r="CP202" s="99"/>
      <c r="CQ202" s="99"/>
      <c r="CR202" s="51" t="e">
        <f>$AP$3*#REF!</f>
        <v>#REF!</v>
      </c>
      <c r="DU202" s="99">
        <v>0</v>
      </c>
      <c r="FW202" s="102">
        <f t="shared" si="28"/>
        <v>0</v>
      </c>
      <c r="FX202" s="99"/>
      <c r="FY202" s="74"/>
      <c r="FZ202" s="74"/>
      <c r="GA202" s="74"/>
      <c r="GB202" s="74"/>
      <c r="GC202" s="74"/>
      <c r="GD202" s="51">
        <f t="shared" si="29"/>
        <v>0</v>
      </c>
      <c r="HG202" s="74">
        <v>0</v>
      </c>
    </row>
    <row r="203" spans="3:215" x14ac:dyDescent="0.25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51">
        <f t="shared" si="25"/>
        <v>0</v>
      </c>
      <c r="AP203" s="99">
        <v>0</v>
      </c>
      <c r="CL203" s="99"/>
      <c r="CM203" s="99"/>
      <c r="CN203" s="99"/>
      <c r="CO203" s="99"/>
      <c r="CP203" s="99"/>
      <c r="CQ203" s="99"/>
      <c r="CR203" s="51" t="e">
        <f>$AP$3*#REF!</f>
        <v>#REF!</v>
      </c>
      <c r="DU203" s="99">
        <v>0</v>
      </c>
      <c r="FW203" s="102">
        <f t="shared" si="28"/>
        <v>0</v>
      </c>
      <c r="FX203" s="99"/>
      <c r="FY203" s="74"/>
      <c r="FZ203" s="74"/>
      <c r="GA203" s="74"/>
      <c r="GB203" s="74"/>
      <c r="GC203" s="74"/>
      <c r="GD203" s="51">
        <f t="shared" si="29"/>
        <v>0</v>
      </c>
      <c r="HG203" s="74">
        <v>0</v>
      </c>
    </row>
    <row r="204" spans="3:215" x14ac:dyDescent="0.25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51">
        <f t="shared" si="25"/>
        <v>0</v>
      </c>
      <c r="AP204" s="99">
        <v>0</v>
      </c>
      <c r="CL204" s="99"/>
      <c r="CM204" s="99"/>
      <c r="CN204" s="99"/>
      <c r="CO204" s="99"/>
      <c r="CP204" s="99"/>
      <c r="CQ204" s="99"/>
      <c r="CR204" s="51" t="e">
        <f>$AP$3*#REF!</f>
        <v>#REF!</v>
      </c>
      <c r="DU204" s="99">
        <v>0</v>
      </c>
      <c r="FW204" s="102">
        <f t="shared" si="28"/>
        <v>0</v>
      </c>
      <c r="FX204" s="99"/>
      <c r="FY204" s="74"/>
      <c r="FZ204" s="74"/>
      <c r="GA204" s="74"/>
      <c r="GB204" s="74"/>
      <c r="GC204" s="74"/>
      <c r="GD204" s="51">
        <f t="shared" si="29"/>
        <v>0</v>
      </c>
      <c r="HG204" s="74">
        <v>0</v>
      </c>
    </row>
    <row r="205" spans="3:215" x14ac:dyDescent="0.25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51">
        <f t="shared" si="25"/>
        <v>0</v>
      </c>
      <c r="AP205" s="99">
        <v>0</v>
      </c>
      <c r="CL205" s="99"/>
      <c r="CM205" s="99"/>
      <c r="CN205" s="99"/>
      <c r="CO205" s="99"/>
      <c r="CP205" s="99"/>
      <c r="CQ205" s="99"/>
      <c r="CR205" s="51" t="e">
        <f>$AP$3*#REF!</f>
        <v>#REF!</v>
      </c>
      <c r="DU205" s="99">
        <v>0</v>
      </c>
      <c r="FW205" s="102">
        <f t="shared" si="28"/>
        <v>0</v>
      </c>
      <c r="FX205" s="99"/>
      <c r="FY205" s="74"/>
      <c r="FZ205" s="74"/>
      <c r="GA205" s="74"/>
      <c r="GB205" s="74"/>
      <c r="GC205" s="74"/>
      <c r="GD205" s="51">
        <f t="shared" si="29"/>
        <v>0</v>
      </c>
      <c r="HG205" s="74">
        <v>0</v>
      </c>
    </row>
    <row r="206" spans="3:215" x14ac:dyDescent="0.25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51">
        <f t="shared" ref="M206:M269" si="30">$AP$3*F208</f>
        <v>0</v>
      </c>
      <c r="AP206" s="99">
        <v>0</v>
      </c>
      <c r="CL206" s="99"/>
      <c r="CM206" s="99"/>
      <c r="CN206" s="99"/>
      <c r="CO206" s="99"/>
      <c r="CP206" s="99"/>
      <c r="CQ206" s="99"/>
      <c r="CR206" s="51" t="e">
        <f>$AP$3*#REF!</f>
        <v>#REF!</v>
      </c>
      <c r="DU206" s="99">
        <v>0</v>
      </c>
      <c r="FW206" s="102">
        <f t="shared" ref="FW206:FW234" si="31">SUM(CK206:CP206)</f>
        <v>0</v>
      </c>
      <c r="FX206" s="99"/>
      <c r="FY206" s="74"/>
      <c r="FZ206" s="74"/>
      <c r="GA206" s="74"/>
      <c r="GB206" s="74"/>
      <c r="GC206" s="74"/>
      <c r="GD206" s="51">
        <f t="shared" ref="GD206:GD237" si="32">$AP$3*FU208</f>
        <v>0</v>
      </c>
      <c r="HG206" s="74">
        <v>0</v>
      </c>
    </row>
    <row r="207" spans="3:215" x14ac:dyDescent="0.25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51">
        <f t="shared" si="30"/>
        <v>0</v>
      </c>
      <c r="AP207" s="99">
        <v>0</v>
      </c>
      <c r="CL207" s="99"/>
      <c r="CM207" s="99"/>
      <c r="CN207" s="99"/>
      <c r="CO207" s="99"/>
      <c r="CP207" s="99"/>
      <c r="CQ207" s="99"/>
      <c r="CR207" s="51" t="e">
        <f>$AP$3*#REF!</f>
        <v>#REF!</v>
      </c>
      <c r="DU207" s="99">
        <v>0</v>
      </c>
      <c r="FW207" s="102">
        <f t="shared" si="31"/>
        <v>0</v>
      </c>
      <c r="FX207" s="99"/>
      <c r="FY207" s="74"/>
      <c r="FZ207" s="74"/>
      <c r="GA207" s="74"/>
      <c r="GB207" s="74"/>
      <c r="GC207" s="74"/>
      <c r="GD207" s="51">
        <f t="shared" si="32"/>
        <v>0</v>
      </c>
      <c r="HG207" s="74">
        <v>0</v>
      </c>
    </row>
    <row r="208" spans="3:215" x14ac:dyDescent="0.25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51">
        <f t="shared" si="30"/>
        <v>0</v>
      </c>
      <c r="AP208" s="99">
        <v>0</v>
      </c>
      <c r="CL208" s="99"/>
      <c r="CM208" s="99"/>
      <c r="CN208" s="99"/>
      <c r="CO208" s="99"/>
      <c r="CP208" s="99"/>
      <c r="CQ208" s="99"/>
      <c r="CR208" s="51" t="e">
        <f>$AP$3*#REF!</f>
        <v>#REF!</v>
      </c>
      <c r="DU208" s="99">
        <v>0</v>
      </c>
      <c r="FW208" s="102">
        <f t="shared" si="31"/>
        <v>0</v>
      </c>
      <c r="FX208" s="99"/>
      <c r="FY208" s="74"/>
      <c r="FZ208" s="74"/>
      <c r="GA208" s="74"/>
      <c r="GB208" s="74"/>
      <c r="GC208" s="74"/>
      <c r="GD208" s="51">
        <f t="shared" si="32"/>
        <v>0</v>
      </c>
      <c r="HG208" s="74">
        <v>0</v>
      </c>
    </row>
    <row r="209" spans="3:215" x14ac:dyDescent="0.25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51">
        <f t="shared" si="30"/>
        <v>0</v>
      </c>
      <c r="AP209" s="99">
        <v>0</v>
      </c>
      <c r="CL209" s="99"/>
      <c r="CM209" s="99"/>
      <c r="CN209" s="99"/>
      <c r="CO209" s="99"/>
      <c r="CP209" s="99"/>
      <c r="CQ209" s="99"/>
      <c r="CR209" s="51" t="e">
        <f>$AP$3*#REF!</f>
        <v>#REF!</v>
      </c>
      <c r="DU209" s="99">
        <v>0</v>
      </c>
      <c r="FW209" s="102">
        <f t="shared" si="31"/>
        <v>0</v>
      </c>
      <c r="FX209" s="99"/>
      <c r="FY209" s="74"/>
      <c r="FZ209" s="74"/>
      <c r="GA209" s="74"/>
      <c r="GB209" s="74"/>
      <c r="GC209" s="74"/>
      <c r="GD209" s="51">
        <f t="shared" si="32"/>
        <v>0</v>
      </c>
      <c r="HG209" s="74">
        <v>0</v>
      </c>
    </row>
    <row r="210" spans="3:215" x14ac:dyDescent="0.25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51">
        <f t="shared" si="30"/>
        <v>0</v>
      </c>
      <c r="AP210" s="99">
        <v>0</v>
      </c>
      <c r="CL210" s="99"/>
      <c r="CM210" s="99"/>
      <c r="CN210" s="99"/>
      <c r="CO210" s="99"/>
      <c r="CP210" s="99"/>
      <c r="CQ210" s="99"/>
      <c r="CR210" s="51" t="e">
        <f>$AP$3*#REF!</f>
        <v>#REF!</v>
      </c>
      <c r="DU210" s="99">
        <v>0</v>
      </c>
      <c r="FW210" s="102">
        <f t="shared" si="31"/>
        <v>0</v>
      </c>
      <c r="FX210" s="99"/>
      <c r="FY210" s="74"/>
      <c r="FZ210" s="74"/>
      <c r="GA210" s="74"/>
      <c r="GB210" s="74"/>
      <c r="GC210" s="74"/>
      <c r="GD210" s="51">
        <f t="shared" si="32"/>
        <v>0</v>
      </c>
      <c r="HG210" s="74">
        <v>0</v>
      </c>
    </row>
    <row r="211" spans="3:215" x14ac:dyDescent="0.25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51">
        <f t="shared" si="30"/>
        <v>0</v>
      </c>
      <c r="AP211" s="99">
        <v>0</v>
      </c>
      <c r="CL211" s="99"/>
      <c r="CM211" s="99"/>
      <c r="CN211" s="99"/>
      <c r="CO211" s="99"/>
      <c r="CP211" s="99"/>
      <c r="CQ211" s="99"/>
      <c r="CR211" s="51" t="e">
        <f>$AP$3*#REF!</f>
        <v>#REF!</v>
      </c>
      <c r="DU211" s="99">
        <v>0</v>
      </c>
      <c r="FW211" s="102">
        <f t="shared" si="31"/>
        <v>0</v>
      </c>
      <c r="FX211" s="99"/>
      <c r="FY211" s="74"/>
      <c r="FZ211" s="74"/>
      <c r="GA211" s="74"/>
      <c r="GB211" s="74"/>
      <c r="GC211" s="74"/>
      <c r="GD211" s="51">
        <f t="shared" si="32"/>
        <v>0</v>
      </c>
      <c r="HG211" s="74">
        <v>0</v>
      </c>
    </row>
    <row r="212" spans="3:215" x14ac:dyDescent="0.25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51">
        <f t="shared" si="30"/>
        <v>0</v>
      </c>
      <c r="AP212" s="99">
        <v>0</v>
      </c>
      <c r="CL212" s="99"/>
      <c r="CM212" s="99"/>
      <c r="CN212" s="99"/>
      <c r="CO212" s="99"/>
      <c r="CP212" s="99"/>
      <c r="CQ212" s="99"/>
      <c r="CR212" s="51" t="e">
        <f>$AP$3*#REF!</f>
        <v>#REF!</v>
      </c>
      <c r="DU212" s="99">
        <v>0</v>
      </c>
      <c r="FW212" s="102">
        <f t="shared" si="31"/>
        <v>0</v>
      </c>
      <c r="FX212" s="99"/>
      <c r="FY212" s="74"/>
      <c r="FZ212" s="74"/>
      <c r="GA212" s="74"/>
      <c r="GB212" s="74"/>
      <c r="GC212" s="74"/>
      <c r="GD212" s="51">
        <f t="shared" si="32"/>
        <v>0</v>
      </c>
      <c r="HG212" s="74">
        <v>0</v>
      </c>
    </row>
    <row r="213" spans="3:215" x14ac:dyDescent="0.25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51">
        <f t="shared" si="30"/>
        <v>0</v>
      </c>
      <c r="AP213" s="99">
        <v>0</v>
      </c>
      <c r="CL213" s="99"/>
      <c r="CM213" s="99"/>
      <c r="CN213" s="99"/>
      <c r="CO213" s="99"/>
      <c r="CP213" s="99"/>
      <c r="CQ213" s="99"/>
      <c r="CR213" s="51" t="e">
        <f>$AP$3*#REF!</f>
        <v>#REF!</v>
      </c>
      <c r="DU213" s="99">
        <v>0</v>
      </c>
      <c r="FW213" s="102">
        <f t="shared" si="31"/>
        <v>0</v>
      </c>
      <c r="FX213" s="99"/>
      <c r="FY213" s="74"/>
      <c r="FZ213" s="74"/>
      <c r="GA213" s="74"/>
      <c r="GB213" s="74"/>
      <c r="GC213" s="74"/>
      <c r="GD213" s="51">
        <f t="shared" si="32"/>
        <v>0</v>
      </c>
      <c r="HG213" s="74">
        <v>0</v>
      </c>
    </row>
    <row r="214" spans="3:215" x14ac:dyDescent="0.25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51">
        <f t="shared" si="30"/>
        <v>0</v>
      </c>
      <c r="AP214" s="99">
        <v>0</v>
      </c>
      <c r="CL214" s="99"/>
      <c r="CM214" s="99"/>
      <c r="CN214" s="99"/>
      <c r="CO214" s="99"/>
      <c r="CP214" s="99"/>
      <c r="CQ214" s="99"/>
      <c r="CR214" s="51" t="e">
        <f>$AP$3*#REF!</f>
        <v>#REF!</v>
      </c>
      <c r="DU214" s="99">
        <v>0</v>
      </c>
      <c r="FW214" s="102">
        <f t="shared" si="31"/>
        <v>0</v>
      </c>
      <c r="FX214" s="99"/>
      <c r="FY214" s="74"/>
      <c r="FZ214" s="74"/>
      <c r="GA214" s="74"/>
      <c r="GB214" s="74"/>
      <c r="GC214" s="74"/>
      <c r="GD214" s="51">
        <f t="shared" si="32"/>
        <v>0</v>
      </c>
      <c r="HG214" s="74">
        <v>0</v>
      </c>
    </row>
    <row r="215" spans="3:215" x14ac:dyDescent="0.25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51">
        <f t="shared" si="30"/>
        <v>0</v>
      </c>
      <c r="AP215" s="99">
        <v>0</v>
      </c>
      <c r="CL215" s="99"/>
      <c r="CM215" s="99"/>
      <c r="CN215" s="99"/>
      <c r="CO215" s="99"/>
      <c r="CP215" s="99"/>
      <c r="CQ215" s="99"/>
      <c r="CR215" s="51" t="e">
        <f>$AP$3*#REF!</f>
        <v>#REF!</v>
      </c>
      <c r="DU215" s="99">
        <v>0</v>
      </c>
      <c r="FW215" s="102">
        <f t="shared" si="31"/>
        <v>0</v>
      </c>
      <c r="FX215" s="99"/>
      <c r="FY215" s="74"/>
      <c r="FZ215" s="74"/>
      <c r="GA215" s="74"/>
      <c r="GB215" s="74"/>
      <c r="GC215" s="74"/>
      <c r="GD215" s="51">
        <f t="shared" si="32"/>
        <v>0</v>
      </c>
      <c r="HG215" s="74">
        <v>0</v>
      </c>
    </row>
    <row r="216" spans="3:215" x14ac:dyDescent="0.25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51">
        <f t="shared" si="30"/>
        <v>0</v>
      </c>
      <c r="AP216" s="99">
        <v>0</v>
      </c>
      <c r="CL216" s="99"/>
      <c r="CM216" s="99"/>
      <c r="CN216" s="99"/>
      <c r="CO216" s="99"/>
      <c r="CP216" s="99"/>
      <c r="CQ216" s="99"/>
      <c r="CR216" s="51" t="e">
        <f>$AP$3*#REF!</f>
        <v>#REF!</v>
      </c>
      <c r="DU216" s="99">
        <v>0</v>
      </c>
      <c r="FW216" s="102">
        <f t="shared" si="31"/>
        <v>0</v>
      </c>
      <c r="FX216" s="99"/>
      <c r="FY216" s="74"/>
      <c r="FZ216" s="74"/>
      <c r="GA216" s="74"/>
      <c r="GB216" s="74"/>
      <c r="GC216" s="74"/>
      <c r="GD216" s="51">
        <f t="shared" si="32"/>
        <v>0</v>
      </c>
      <c r="HG216" s="74">
        <v>0</v>
      </c>
    </row>
    <row r="217" spans="3:215" x14ac:dyDescent="0.25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51">
        <f t="shared" si="30"/>
        <v>0</v>
      </c>
      <c r="AP217" s="99">
        <v>0</v>
      </c>
      <c r="CL217" s="99"/>
      <c r="CM217" s="99"/>
      <c r="CN217" s="99"/>
      <c r="CO217" s="99"/>
      <c r="CP217" s="99"/>
      <c r="CQ217" s="99"/>
      <c r="CR217" s="51" t="e">
        <f>$AP$3*#REF!</f>
        <v>#REF!</v>
      </c>
      <c r="DU217" s="99">
        <v>0</v>
      </c>
      <c r="FW217" s="102">
        <f t="shared" si="31"/>
        <v>0</v>
      </c>
      <c r="FX217" s="99"/>
      <c r="FY217" s="74"/>
      <c r="FZ217" s="74"/>
      <c r="GA217" s="74"/>
      <c r="GB217" s="74"/>
      <c r="GC217" s="74"/>
      <c r="GD217" s="51">
        <f t="shared" si="32"/>
        <v>0</v>
      </c>
      <c r="HG217" s="74">
        <v>0</v>
      </c>
    </row>
    <row r="218" spans="3:215" x14ac:dyDescent="0.25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51">
        <f t="shared" si="30"/>
        <v>0</v>
      </c>
      <c r="AP218" s="99">
        <v>0</v>
      </c>
      <c r="CL218" s="99"/>
      <c r="CM218" s="99"/>
      <c r="CN218" s="99"/>
      <c r="CO218" s="99"/>
      <c r="CP218" s="99"/>
      <c r="CQ218" s="99"/>
      <c r="CR218" s="51" t="e">
        <f>$AP$3*#REF!</f>
        <v>#REF!</v>
      </c>
      <c r="DU218" s="99">
        <v>0</v>
      </c>
      <c r="FW218" s="102">
        <f t="shared" si="31"/>
        <v>0</v>
      </c>
      <c r="FX218" s="99"/>
      <c r="FY218" s="74"/>
      <c r="FZ218" s="74"/>
      <c r="GA218" s="74"/>
      <c r="GB218" s="74"/>
      <c r="GC218" s="74"/>
      <c r="GD218" s="51">
        <f t="shared" si="32"/>
        <v>0</v>
      </c>
      <c r="HG218" s="74">
        <v>0</v>
      </c>
    </row>
    <row r="219" spans="3:215" x14ac:dyDescent="0.25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51">
        <f t="shared" si="30"/>
        <v>0</v>
      </c>
      <c r="AP219" s="99">
        <v>0</v>
      </c>
      <c r="CL219" s="99"/>
      <c r="CM219" s="99"/>
      <c r="CN219" s="99"/>
      <c r="CO219" s="99"/>
      <c r="CP219" s="99"/>
      <c r="CQ219" s="99"/>
      <c r="CR219" s="51" t="e">
        <f>$AP$3*#REF!</f>
        <v>#REF!</v>
      </c>
      <c r="DU219" s="99">
        <v>0</v>
      </c>
      <c r="FW219" s="102">
        <f t="shared" si="31"/>
        <v>0</v>
      </c>
      <c r="FX219" s="99"/>
      <c r="FY219" s="74"/>
      <c r="FZ219" s="74"/>
      <c r="GA219" s="74"/>
      <c r="GB219" s="74"/>
      <c r="GC219" s="74"/>
      <c r="GD219" s="51">
        <f t="shared" si="32"/>
        <v>0</v>
      </c>
      <c r="HG219" s="74">
        <v>0</v>
      </c>
    </row>
    <row r="220" spans="3:215" x14ac:dyDescent="0.25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51">
        <f t="shared" si="30"/>
        <v>0</v>
      </c>
      <c r="AP220" s="99">
        <v>0</v>
      </c>
      <c r="CL220" s="99"/>
      <c r="CM220" s="99"/>
      <c r="CN220" s="99"/>
      <c r="CO220" s="99"/>
      <c r="CP220" s="99"/>
      <c r="CQ220" s="99"/>
      <c r="CR220" s="51" t="e">
        <f>$AP$3*#REF!</f>
        <v>#REF!</v>
      </c>
      <c r="DU220" s="99">
        <v>0</v>
      </c>
      <c r="FW220" s="102">
        <f t="shared" si="31"/>
        <v>0</v>
      </c>
      <c r="FX220" s="99"/>
      <c r="FY220" s="74"/>
      <c r="FZ220" s="74"/>
      <c r="GA220" s="74"/>
      <c r="GB220" s="74"/>
      <c r="GC220" s="74"/>
      <c r="GD220" s="51">
        <f t="shared" si="32"/>
        <v>0</v>
      </c>
      <c r="HG220" s="74">
        <v>0</v>
      </c>
    </row>
    <row r="221" spans="3:215" x14ac:dyDescent="0.25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51">
        <f t="shared" si="30"/>
        <v>0</v>
      </c>
      <c r="AP221" s="99">
        <v>0</v>
      </c>
      <c r="CL221" s="99"/>
      <c r="CM221" s="99"/>
      <c r="CN221" s="99"/>
      <c r="CO221" s="99"/>
      <c r="CP221" s="99"/>
      <c r="CQ221" s="99"/>
      <c r="CR221" s="51" t="e">
        <f>$AP$3*#REF!</f>
        <v>#REF!</v>
      </c>
      <c r="DU221" s="99">
        <v>0</v>
      </c>
      <c r="FW221" s="102">
        <f t="shared" si="31"/>
        <v>0</v>
      </c>
      <c r="FX221" s="99"/>
      <c r="FY221" s="74"/>
      <c r="FZ221" s="74"/>
      <c r="GA221" s="74"/>
      <c r="GB221" s="74"/>
      <c r="GC221" s="74"/>
      <c r="GD221" s="51">
        <f t="shared" si="32"/>
        <v>0</v>
      </c>
      <c r="HG221" s="74">
        <v>0</v>
      </c>
    </row>
    <row r="222" spans="3:215" x14ac:dyDescent="0.25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51">
        <f t="shared" si="30"/>
        <v>0</v>
      </c>
      <c r="AP222" s="99">
        <v>0</v>
      </c>
      <c r="CL222" s="99"/>
      <c r="CM222" s="99"/>
      <c r="CN222" s="99"/>
      <c r="CO222" s="99"/>
      <c r="CP222" s="99"/>
      <c r="CQ222" s="99"/>
      <c r="CR222" s="51" t="e">
        <f>$AP$3*#REF!</f>
        <v>#REF!</v>
      </c>
      <c r="DU222" s="99">
        <v>0</v>
      </c>
      <c r="FW222" s="102">
        <f t="shared" si="31"/>
        <v>0</v>
      </c>
      <c r="FX222" s="99"/>
      <c r="FY222" s="74"/>
      <c r="FZ222" s="74"/>
      <c r="GA222" s="74"/>
      <c r="GB222" s="74"/>
      <c r="GC222" s="74"/>
      <c r="GD222" s="51">
        <f t="shared" si="32"/>
        <v>0</v>
      </c>
      <c r="HG222" s="74">
        <v>0</v>
      </c>
    </row>
    <row r="223" spans="3:215" x14ac:dyDescent="0.25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51">
        <f t="shared" si="30"/>
        <v>0</v>
      </c>
      <c r="AP223" s="99">
        <v>0</v>
      </c>
      <c r="CL223" s="99"/>
      <c r="CM223" s="99"/>
      <c r="CN223" s="99"/>
      <c r="CO223" s="99"/>
      <c r="CP223" s="99"/>
      <c r="CQ223" s="99"/>
      <c r="CR223" s="51" t="e">
        <f>$AP$3*#REF!</f>
        <v>#REF!</v>
      </c>
      <c r="DU223" s="99">
        <v>0</v>
      </c>
      <c r="FW223" s="102">
        <f t="shared" si="31"/>
        <v>0</v>
      </c>
      <c r="FX223" s="99"/>
      <c r="FY223" s="74"/>
      <c r="FZ223" s="74"/>
      <c r="GA223" s="74"/>
      <c r="GB223" s="74"/>
      <c r="GC223" s="74"/>
      <c r="GD223" s="51">
        <f t="shared" si="32"/>
        <v>0</v>
      </c>
      <c r="HG223" s="74">
        <v>0</v>
      </c>
    </row>
    <row r="224" spans="3:215" x14ac:dyDescent="0.25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51">
        <f t="shared" si="30"/>
        <v>0</v>
      </c>
      <c r="AP224" s="99">
        <v>0</v>
      </c>
      <c r="CL224" s="99"/>
      <c r="CM224" s="99"/>
      <c r="CN224" s="99"/>
      <c r="CO224" s="99"/>
      <c r="CP224" s="99"/>
      <c r="CQ224" s="99"/>
      <c r="CR224" s="51" t="e">
        <f>$AP$3*#REF!</f>
        <v>#REF!</v>
      </c>
      <c r="DU224" s="99">
        <v>0</v>
      </c>
      <c r="FW224" s="102">
        <f t="shared" si="31"/>
        <v>0</v>
      </c>
      <c r="FX224" s="99"/>
      <c r="FY224" s="74"/>
      <c r="FZ224" s="74"/>
      <c r="GA224" s="74"/>
      <c r="GB224" s="74"/>
      <c r="GC224" s="74"/>
      <c r="GD224" s="51">
        <f t="shared" si="32"/>
        <v>0</v>
      </c>
      <c r="HG224" s="74">
        <v>0</v>
      </c>
    </row>
    <row r="225" spans="3:215" x14ac:dyDescent="0.25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51">
        <f t="shared" si="30"/>
        <v>0</v>
      </c>
      <c r="AP225" s="99">
        <v>0</v>
      </c>
      <c r="CL225" s="99"/>
      <c r="CM225" s="99"/>
      <c r="CN225" s="99"/>
      <c r="CO225" s="99"/>
      <c r="CP225" s="99"/>
      <c r="CQ225" s="99"/>
      <c r="CR225" s="51" t="e">
        <f>$AP$3*#REF!</f>
        <v>#REF!</v>
      </c>
      <c r="DU225" s="99">
        <v>0</v>
      </c>
      <c r="FW225" s="102">
        <f t="shared" si="31"/>
        <v>0</v>
      </c>
      <c r="FX225" s="99"/>
      <c r="FY225" s="74"/>
      <c r="FZ225" s="74"/>
      <c r="GA225" s="74"/>
      <c r="GB225" s="74"/>
      <c r="GC225" s="74"/>
      <c r="GD225" s="51">
        <f t="shared" si="32"/>
        <v>0</v>
      </c>
      <c r="HG225" s="74">
        <v>0</v>
      </c>
    </row>
    <row r="226" spans="3:215" x14ac:dyDescent="0.25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51">
        <f t="shared" si="30"/>
        <v>0</v>
      </c>
      <c r="AP226" s="99">
        <v>0</v>
      </c>
      <c r="CL226" s="99"/>
      <c r="CM226" s="99"/>
      <c r="CN226" s="99"/>
      <c r="CO226" s="99"/>
      <c r="CP226" s="99"/>
      <c r="CQ226" s="99"/>
      <c r="CR226" s="51" t="e">
        <f>$AP$3*#REF!</f>
        <v>#REF!</v>
      </c>
      <c r="DU226" s="99">
        <v>0</v>
      </c>
      <c r="FW226" s="102">
        <f t="shared" si="31"/>
        <v>0</v>
      </c>
      <c r="FX226" s="99"/>
      <c r="FY226" s="74"/>
      <c r="FZ226" s="74"/>
      <c r="GA226" s="74"/>
      <c r="GB226" s="74"/>
      <c r="GC226" s="74"/>
      <c r="GD226" s="51">
        <f t="shared" si="32"/>
        <v>0</v>
      </c>
      <c r="HG226" s="74">
        <v>0</v>
      </c>
    </row>
    <row r="227" spans="3:215" x14ac:dyDescent="0.25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51">
        <f t="shared" si="30"/>
        <v>0</v>
      </c>
      <c r="AP227" s="99">
        <v>0</v>
      </c>
      <c r="CL227" s="99"/>
      <c r="CM227" s="99"/>
      <c r="CN227" s="99"/>
      <c r="CO227" s="99"/>
      <c r="CP227" s="99"/>
      <c r="CQ227" s="99"/>
      <c r="CR227" s="51" t="e">
        <f>$AP$3*#REF!</f>
        <v>#REF!</v>
      </c>
      <c r="DU227" s="99">
        <v>0</v>
      </c>
      <c r="FW227" s="102">
        <f t="shared" si="31"/>
        <v>0</v>
      </c>
      <c r="FX227" s="99"/>
      <c r="FY227" s="74"/>
      <c r="FZ227" s="74"/>
      <c r="GA227" s="74"/>
      <c r="GB227" s="74"/>
      <c r="GC227" s="74"/>
      <c r="GD227" s="51">
        <f t="shared" si="32"/>
        <v>0</v>
      </c>
      <c r="HG227" s="74">
        <v>0</v>
      </c>
    </row>
    <row r="228" spans="3:215" x14ac:dyDescent="0.25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51">
        <f t="shared" si="30"/>
        <v>0</v>
      </c>
      <c r="AP228" s="99">
        <v>0</v>
      </c>
      <c r="CL228" s="99"/>
      <c r="CM228" s="99"/>
      <c r="CN228" s="99"/>
      <c r="CO228" s="99"/>
      <c r="CP228" s="99"/>
      <c r="CQ228" s="99"/>
      <c r="CR228" s="51" t="e">
        <f>$AP$3*#REF!</f>
        <v>#REF!</v>
      </c>
      <c r="DU228" s="99">
        <v>0</v>
      </c>
      <c r="FW228" s="102">
        <f t="shared" si="31"/>
        <v>0</v>
      </c>
      <c r="FX228" s="99"/>
      <c r="FY228" s="74"/>
      <c r="FZ228" s="74"/>
      <c r="GA228" s="74"/>
      <c r="GB228" s="74"/>
      <c r="GC228" s="74"/>
      <c r="GD228" s="51">
        <f t="shared" si="32"/>
        <v>0</v>
      </c>
      <c r="HG228" s="74">
        <v>0</v>
      </c>
    </row>
    <row r="229" spans="3:215" x14ac:dyDescent="0.25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51">
        <f t="shared" si="30"/>
        <v>0</v>
      </c>
      <c r="AP229" s="99">
        <v>0</v>
      </c>
      <c r="CL229" s="99"/>
      <c r="CM229" s="99"/>
      <c r="CN229" s="99"/>
      <c r="CO229" s="99"/>
      <c r="CP229" s="99"/>
      <c r="CQ229" s="99"/>
      <c r="CR229" s="51" t="e">
        <f>$AP$3*#REF!</f>
        <v>#REF!</v>
      </c>
      <c r="DU229" s="99">
        <v>0</v>
      </c>
      <c r="FW229" s="102">
        <f t="shared" si="31"/>
        <v>0</v>
      </c>
      <c r="FX229" s="99"/>
      <c r="FY229" s="74"/>
      <c r="FZ229" s="74"/>
      <c r="GA229" s="74"/>
      <c r="GB229" s="74"/>
      <c r="GC229" s="74"/>
      <c r="GD229" s="51">
        <f t="shared" si="32"/>
        <v>0</v>
      </c>
      <c r="HG229" s="74">
        <v>0</v>
      </c>
    </row>
    <row r="230" spans="3:215" x14ac:dyDescent="0.25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51">
        <f t="shared" si="30"/>
        <v>0</v>
      </c>
      <c r="AP230" s="99">
        <v>0</v>
      </c>
      <c r="CL230" s="99"/>
      <c r="CM230" s="99"/>
      <c r="CN230" s="99"/>
      <c r="CO230" s="99"/>
      <c r="CP230" s="99"/>
      <c r="CQ230" s="99"/>
      <c r="CR230" s="51" t="e">
        <f>$AP$3*#REF!</f>
        <v>#REF!</v>
      </c>
      <c r="DU230" s="99">
        <v>0</v>
      </c>
      <c r="FW230" s="102">
        <f t="shared" si="31"/>
        <v>0</v>
      </c>
      <c r="FX230" s="99"/>
      <c r="FY230" s="74"/>
      <c r="FZ230" s="74"/>
      <c r="GA230" s="74"/>
      <c r="GB230" s="74"/>
      <c r="GC230" s="74"/>
      <c r="GD230" s="51">
        <f t="shared" si="32"/>
        <v>0</v>
      </c>
      <c r="HG230" s="74">
        <v>0</v>
      </c>
    </row>
    <row r="231" spans="3:215" x14ac:dyDescent="0.25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51">
        <f t="shared" si="30"/>
        <v>0</v>
      </c>
      <c r="AP231" s="99">
        <v>0</v>
      </c>
      <c r="CL231" s="99"/>
      <c r="CM231" s="99"/>
      <c r="CN231" s="99"/>
      <c r="CO231" s="99"/>
      <c r="CP231" s="99"/>
      <c r="CQ231" s="99"/>
      <c r="CR231" s="51" t="e">
        <f>$AP$3*#REF!</f>
        <v>#REF!</v>
      </c>
      <c r="DU231" s="99">
        <v>0</v>
      </c>
      <c r="FW231" s="102">
        <f t="shared" si="31"/>
        <v>0</v>
      </c>
      <c r="FX231" s="99"/>
      <c r="FY231" s="74"/>
      <c r="FZ231" s="74"/>
      <c r="GA231" s="74"/>
      <c r="GB231" s="74"/>
      <c r="GC231" s="74"/>
      <c r="GD231" s="51">
        <f t="shared" si="32"/>
        <v>0</v>
      </c>
      <c r="HG231" s="74">
        <v>0</v>
      </c>
    </row>
    <row r="232" spans="3:215" x14ac:dyDescent="0.25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51">
        <f t="shared" si="30"/>
        <v>0</v>
      </c>
      <c r="AP232" s="99">
        <v>0</v>
      </c>
      <c r="CL232" s="99"/>
      <c r="CM232" s="99"/>
      <c r="CN232" s="99"/>
      <c r="CO232" s="99"/>
      <c r="CP232" s="99"/>
      <c r="CQ232" s="99"/>
      <c r="CR232" s="51" t="e">
        <f>$AP$3*#REF!</f>
        <v>#REF!</v>
      </c>
      <c r="DU232" s="99">
        <v>0</v>
      </c>
      <c r="FW232" s="102">
        <f t="shared" si="31"/>
        <v>0</v>
      </c>
      <c r="FX232" s="99"/>
      <c r="FY232" s="74"/>
      <c r="FZ232" s="74"/>
      <c r="GA232" s="74"/>
      <c r="GB232" s="74"/>
      <c r="GC232" s="74"/>
      <c r="GD232" s="51">
        <f t="shared" si="32"/>
        <v>0</v>
      </c>
      <c r="HG232" s="74">
        <v>0</v>
      </c>
    </row>
    <row r="233" spans="3:215" x14ac:dyDescent="0.25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51">
        <f t="shared" si="30"/>
        <v>0</v>
      </c>
      <c r="AP233" s="99">
        <v>0</v>
      </c>
      <c r="CL233" s="99"/>
      <c r="CM233" s="99"/>
      <c r="CN233" s="99"/>
      <c r="CO233" s="99"/>
      <c r="CP233" s="99"/>
      <c r="CQ233" s="99"/>
      <c r="CR233" s="51" t="e">
        <f>$AP$3*#REF!</f>
        <v>#REF!</v>
      </c>
      <c r="DU233" s="99">
        <v>0</v>
      </c>
      <c r="FW233" s="102">
        <f t="shared" si="31"/>
        <v>0</v>
      </c>
      <c r="FX233" s="99"/>
      <c r="FY233" s="74"/>
      <c r="FZ233" s="74"/>
      <c r="GA233" s="74"/>
      <c r="GB233" s="74"/>
      <c r="GC233" s="74"/>
      <c r="GD233" s="51">
        <f t="shared" si="32"/>
        <v>0</v>
      </c>
      <c r="HG233" s="74">
        <v>0</v>
      </c>
    </row>
    <row r="234" spans="3:215" x14ac:dyDescent="0.25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51">
        <f t="shared" si="30"/>
        <v>0</v>
      </c>
      <c r="AP234" s="99">
        <v>0</v>
      </c>
      <c r="CL234" s="99"/>
      <c r="CM234" s="99"/>
      <c r="CN234" s="99"/>
      <c r="CO234" s="99"/>
      <c r="CP234" s="99"/>
      <c r="CQ234" s="99"/>
      <c r="CR234" s="51" t="e">
        <f>$AP$3*#REF!</f>
        <v>#REF!</v>
      </c>
      <c r="DU234" s="99">
        <v>0</v>
      </c>
      <c r="FW234" s="102">
        <f t="shared" si="31"/>
        <v>0</v>
      </c>
      <c r="FX234" s="99"/>
      <c r="FY234" s="74"/>
      <c r="FZ234" s="74"/>
      <c r="GA234" s="74"/>
      <c r="GB234" s="74"/>
      <c r="GC234" s="74"/>
      <c r="GD234" s="51">
        <f t="shared" si="32"/>
        <v>0</v>
      </c>
      <c r="HG234" s="74">
        <v>0</v>
      </c>
    </row>
    <row r="235" spans="3:215" x14ac:dyDescent="0.25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51">
        <f t="shared" si="30"/>
        <v>0</v>
      </c>
      <c r="AP235" s="99">
        <v>0</v>
      </c>
      <c r="CL235" s="99"/>
      <c r="CM235" s="99"/>
      <c r="CN235" s="99"/>
      <c r="CO235" s="99"/>
      <c r="CP235" s="99"/>
      <c r="CQ235" s="99"/>
      <c r="CR235" s="51" t="e">
        <f>$AP$3*#REF!</f>
        <v>#REF!</v>
      </c>
      <c r="DU235" s="99">
        <v>0</v>
      </c>
      <c r="FX235" s="99"/>
      <c r="FY235" s="74"/>
      <c r="FZ235" s="74"/>
      <c r="GA235" s="74"/>
      <c r="GB235" s="74"/>
      <c r="GC235" s="74"/>
      <c r="GD235" s="51">
        <f t="shared" si="32"/>
        <v>0</v>
      </c>
      <c r="HG235" s="74">
        <v>0</v>
      </c>
    </row>
    <row r="236" spans="3:215" x14ac:dyDescent="0.25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51">
        <f t="shared" si="30"/>
        <v>0</v>
      </c>
      <c r="AP236" s="99">
        <v>0</v>
      </c>
      <c r="CL236" s="99"/>
      <c r="CM236" s="99"/>
      <c r="CN236" s="99"/>
      <c r="CO236" s="99"/>
      <c r="CP236" s="99"/>
      <c r="CQ236" s="99"/>
      <c r="CR236" s="51" t="e">
        <f>$AP$3*#REF!</f>
        <v>#REF!</v>
      </c>
      <c r="DU236" s="99">
        <v>0</v>
      </c>
      <c r="FX236" s="99"/>
      <c r="FY236" s="74"/>
      <c r="FZ236" s="74"/>
      <c r="GA236" s="74"/>
      <c r="GB236" s="74"/>
      <c r="GC236" s="74"/>
      <c r="GD236" s="51">
        <f t="shared" si="32"/>
        <v>0</v>
      </c>
      <c r="HG236" s="74">
        <v>0</v>
      </c>
    </row>
    <row r="237" spans="3:215" x14ac:dyDescent="0.25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51">
        <f t="shared" si="30"/>
        <v>0</v>
      </c>
      <c r="AP237" s="99">
        <v>0</v>
      </c>
      <c r="CL237" s="99"/>
      <c r="CM237" s="99"/>
      <c r="CN237" s="99"/>
      <c r="CO237" s="99"/>
      <c r="CP237" s="99"/>
      <c r="CQ237" s="99"/>
      <c r="CR237" s="51" t="e">
        <f>$AP$3*#REF!</f>
        <v>#REF!</v>
      </c>
      <c r="DU237" s="99">
        <v>0</v>
      </c>
      <c r="FX237" s="99"/>
      <c r="FY237" s="74"/>
      <c r="FZ237" s="74"/>
      <c r="GA237" s="74"/>
      <c r="GB237" s="74"/>
      <c r="GC237" s="74"/>
      <c r="GD237" s="51">
        <f t="shared" si="32"/>
        <v>0</v>
      </c>
      <c r="HG237" s="74">
        <v>0</v>
      </c>
    </row>
    <row r="238" spans="3:215" x14ac:dyDescent="0.25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51">
        <f t="shared" si="30"/>
        <v>0</v>
      </c>
      <c r="AP238" s="99">
        <v>0</v>
      </c>
      <c r="CL238" s="99"/>
      <c r="CM238" s="99"/>
      <c r="CN238" s="99"/>
      <c r="CO238" s="99"/>
      <c r="CP238" s="99"/>
      <c r="CQ238" s="99"/>
      <c r="CR238" s="51" t="e">
        <f>$AP$3*#REF!</f>
        <v>#REF!</v>
      </c>
      <c r="DU238" s="99">
        <v>0</v>
      </c>
      <c r="FX238" s="99"/>
      <c r="FY238" s="74"/>
      <c r="FZ238" s="74"/>
      <c r="GA238" s="74"/>
      <c r="GB238" s="74"/>
      <c r="GC238" s="74"/>
      <c r="GD238" s="51">
        <f t="shared" ref="GD238:GD261" si="33">$AP$3*FU240</f>
        <v>0</v>
      </c>
      <c r="HG238" s="74">
        <v>0</v>
      </c>
    </row>
    <row r="239" spans="3:215" x14ac:dyDescent="0.25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51">
        <f t="shared" si="30"/>
        <v>0</v>
      </c>
      <c r="AP239" s="99">
        <v>0</v>
      </c>
      <c r="CL239" s="99"/>
      <c r="CM239" s="99"/>
      <c r="CN239" s="99"/>
      <c r="CO239" s="99"/>
      <c r="CP239" s="99"/>
      <c r="CQ239" s="99"/>
      <c r="CR239" s="51" t="e">
        <f>$AP$3*#REF!</f>
        <v>#REF!</v>
      </c>
      <c r="DU239" s="99">
        <v>0</v>
      </c>
      <c r="FX239" s="99"/>
      <c r="FY239" s="74"/>
      <c r="FZ239" s="74"/>
      <c r="GA239" s="74"/>
      <c r="GB239" s="74"/>
      <c r="GC239" s="74"/>
      <c r="GD239" s="51">
        <f t="shared" si="33"/>
        <v>0</v>
      </c>
      <c r="HG239" s="74">
        <v>0</v>
      </c>
    </row>
    <row r="240" spans="3:215" x14ac:dyDescent="0.25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51">
        <f t="shared" si="30"/>
        <v>0</v>
      </c>
      <c r="AP240" s="99">
        <v>0</v>
      </c>
      <c r="CL240" s="99"/>
      <c r="CM240" s="99"/>
      <c r="CN240" s="99"/>
      <c r="CO240" s="99"/>
      <c r="CP240" s="99"/>
      <c r="CQ240" s="99"/>
      <c r="CR240" s="51" t="e">
        <f>$AP$3*#REF!</f>
        <v>#REF!</v>
      </c>
      <c r="DU240" s="99">
        <v>0</v>
      </c>
      <c r="FX240" s="99"/>
      <c r="FY240" s="74"/>
      <c r="FZ240" s="74"/>
      <c r="GA240" s="74"/>
      <c r="GB240" s="74"/>
      <c r="GC240" s="74"/>
      <c r="GD240" s="51">
        <f t="shared" si="33"/>
        <v>0</v>
      </c>
      <c r="HG240" s="74">
        <v>0</v>
      </c>
    </row>
    <row r="241" spans="3:215" x14ac:dyDescent="0.25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51">
        <f t="shared" si="30"/>
        <v>0</v>
      </c>
      <c r="AP241" s="99">
        <v>0</v>
      </c>
      <c r="CL241" s="99"/>
      <c r="CM241" s="99"/>
      <c r="CN241" s="99"/>
      <c r="CO241" s="99"/>
      <c r="CP241" s="99"/>
      <c r="CQ241" s="99"/>
      <c r="CR241" s="51" t="e">
        <f>$AP$3*#REF!</f>
        <v>#REF!</v>
      </c>
      <c r="DU241" s="99">
        <v>0</v>
      </c>
      <c r="FX241" s="99"/>
      <c r="FY241" s="74"/>
      <c r="FZ241" s="74"/>
      <c r="GA241" s="74"/>
      <c r="GB241" s="74"/>
      <c r="GC241" s="74"/>
      <c r="GD241" s="51">
        <f t="shared" si="33"/>
        <v>0</v>
      </c>
      <c r="HG241" s="74">
        <v>0</v>
      </c>
    </row>
    <row r="242" spans="3:215" x14ac:dyDescent="0.25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51">
        <f t="shared" si="30"/>
        <v>0</v>
      </c>
      <c r="AP242" s="99">
        <v>0</v>
      </c>
      <c r="CL242" s="99"/>
      <c r="CM242" s="99"/>
      <c r="CN242" s="99"/>
      <c r="CO242" s="99"/>
      <c r="CP242" s="99"/>
      <c r="CQ242" s="99"/>
      <c r="CR242" s="51" t="e">
        <f>$AP$3*#REF!</f>
        <v>#REF!</v>
      </c>
      <c r="DU242" s="99">
        <v>0</v>
      </c>
      <c r="FX242" s="99"/>
      <c r="FY242" s="74"/>
      <c r="FZ242" s="74"/>
      <c r="GA242" s="74"/>
      <c r="GB242" s="74"/>
      <c r="GC242" s="74"/>
      <c r="GD242" s="51">
        <f t="shared" si="33"/>
        <v>0</v>
      </c>
      <c r="HG242" s="74">
        <v>0</v>
      </c>
    </row>
    <row r="243" spans="3:215" x14ac:dyDescent="0.25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51">
        <f t="shared" si="30"/>
        <v>0</v>
      </c>
      <c r="AP243" s="99">
        <v>0</v>
      </c>
      <c r="CL243" s="99"/>
      <c r="CM243" s="99"/>
      <c r="CN243" s="99"/>
      <c r="CO243" s="99"/>
      <c r="CP243" s="99"/>
      <c r="CQ243" s="99"/>
      <c r="CR243" s="51" t="e">
        <f>$AP$3*#REF!</f>
        <v>#REF!</v>
      </c>
      <c r="DU243" s="99">
        <v>0</v>
      </c>
      <c r="FX243" s="99"/>
      <c r="FY243" s="74"/>
      <c r="FZ243" s="74"/>
      <c r="GA243" s="74"/>
      <c r="GB243" s="74"/>
      <c r="GC243" s="74"/>
      <c r="GD243" s="51">
        <f t="shared" si="33"/>
        <v>0</v>
      </c>
      <c r="HG243" s="74">
        <v>0</v>
      </c>
    </row>
    <row r="244" spans="3:215" x14ac:dyDescent="0.25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51">
        <f t="shared" si="30"/>
        <v>0</v>
      </c>
      <c r="AP244" s="99">
        <v>0</v>
      </c>
      <c r="CL244" s="99"/>
      <c r="CM244" s="99"/>
      <c r="CN244" s="99"/>
      <c r="CO244" s="99"/>
      <c r="CP244" s="99"/>
      <c r="CQ244" s="99"/>
      <c r="CR244" s="51" t="e">
        <f>$AP$3*#REF!</f>
        <v>#REF!</v>
      </c>
      <c r="DU244" s="99">
        <v>0</v>
      </c>
      <c r="FX244" s="99"/>
      <c r="FY244" s="74"/>
      <c r="FZ244" s="74"/>
      <c r="GA244" s="74"/>
      <c r="GB244" s="74"/>
      <c r="GC244" s="74"/>
      <c r="GD244" s="51">
        <f t="shared" si="33"/>
        <v>0</v>
      </c>
      <c r="HG244" s="74">
        <v>0</v>
      </c>
    </row>
    <row r="245" spans="3:215" x14ac:dyDescent="0.25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51">
        <f t="shared" si="30"/>
        <v>0</v>
      </c>
      <c r="AP245" s="99">
        <v>0</v>
      </c>
      <c r="CL245" s="99"/>
      <c r="CM245" s="99"/>
      <c r="CN245" s="99"/>
      <c r="CO245" s="99"/>
      <c r="CP245" s="99"/>
      <c r="CQ245" s="99"/>
      <c r="CR245" s="51" t="e">
        <f>$AP$3*#REF!</f>
        <v>#REF!</v>
      </c>
      <c r="DU245" s="99">
        <v>0</v>
      </c>
      <c r="FX245" s="99"/>
      <c r="FY245" s="74"/>
      <c r="FZ245" s="74"/>
      <c r="GA245" s="74"/>
      <c r="GB245" s="74"/>
      <c r="GC245" s="74"/>
      <c r="GD245" s="51">
        <f t="shared" si="33"/>
        <v>0</v>
      </c>
      <c r="HG245" s="74">
        <v>0</v>
      </c>
    </row>
    <row r="246" spans="3:215" x14ac:dyDescent="0.25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51">
        <f t="shared" si="30"/>
        <v>0</v>
      </c>
      <c r="AP246" s="99">
        <v>0</v>
      </c>
      <c r="CL246" s="99"/>
      <c r="CM246" s="99"/>
      <c r="CN246" s="99"/>
      <c r="CO246" s="99"/>
      <c r="CP246" s="99"/>
      <c r="CQ246" s="99"/>
      <c r="CR246" s="51" t="e">
        <f>$AP$3*#REF!</f>
        <v>#REF!</v>
      </c>
      <c r="DU246" s="99">
        <v>0</v>
      </c>
      <c r="FX246" s="99"/>
      <c r="FY246" s="74"/>
      <c r="FZ246" s="74"/>
      <c r="GA246" s="74"/>
      <c r="GB246" s="74"/>
      <c r="GC246" s="74"/>
      <c r="GD246" s="51">
        <f t="shared" si="33"/>
        <v>0</v>
      </c>
      <c r="HG246" s="74">
        <v>0</v>
      </c>
    </row>
    <row r="247" spans="3:215" x14ac:dyDescent="0.25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51">
        <f t="shared" si="30"/>
        <v>0</v>
      </c>
      <c r="AP247" s="99">
        <v>0</v>
      </c>
      <c r="CL247" s="99"/>
      <c r="CM247" s="99"/>
      <c r="CN247" s="99"/>
      <c r="CO247" s="99"/>
      <c r="CP247" s="99"/>
      <c r="CQ247" s="99"/>
      <c r="CR247" s="51" t="e">
        <f>$AP$3*#REF!</f>
        <v>#REF!</v>
      </c>
      <c r="DU247" s="99">
        <v>0</v>
      </c>
      <c r="FX247" s="99"/>
      <c r="FY247" s="74"/>
      <c r="FZ247" s="74"/>
      <c r="GA247" s="74"/>
      <c r="GB247" s="74"/>
      <c r="GC247" s="74"/>
      <c r="GD247" s="51">
        <f t="shared" si="33"/>
        <v>0</v>
      </c>
      <c r="HG247" s="74">
        <v>0</v>
      </c>
    </row>
    <row r="248" spans="3:215" x14ac:dyDescent="0.25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51">
        <f t="shared" si="30"/>
        <v>0</v>
      </c>
      <c r="AP248" s="99">
        <v>0</v>
      </c>
      <c r="CL248" s="99"/>
      <c r="CM248" s="99"/>
      <c r="CN248" s="99"/>
      <c r="CO248" s="99"/>
      <c r="CP248" s="99"/>
      <c r="CQ248" s="99"/>
      <c r="CR248" s="51" t="e">
        <f>$AP$3*#REF!</f>
        <v>#REF!</v>
      </c>
      <c r="DU248" s="99">
        <v>0</v>
      </c>
      <c r="FX248" s="99"/>
      <c r="FY248" s="74"/>
      <c r="FZ248" s="74"/>
      <c r="GA248" s="74"/>
      <c r="GB248" s="74"/>
      <c r="GC248" s="74"/>
      <c r="GD248" s="51">
        <f t="shared" si="33"/>
        <v>0</v>
      </c>
      <c r="HG248" s="74">
        <v>0</v>
      </c>
    </row>
    <row r="249" spans="3:215" x14ac:dyDescent="0.25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51">
        <f t="shared" si="30"/>
        <v>0</v>
      </c>
      <c r="AP249" s="99">
        <v>0</v>
      </c>
      <c r="CL249" s="99"/>
      <c r="CM249" s="99"/>
      <c r="CN249" s="99"/>
      <c r="CO249" s="99"/>
      <c r="CP249" s="99"/>
      <c r="CQ249" s="99"/>
      <c r="CR249" s="51" t="e">
        <f>$AP$3*#REF!</f>
        <v>#REF!</v>
      </c>
      <c r="DU249" s="99">
        <v>0</v>
      </c>
      <c r="FX249" s="99"/>
      <c r="FY249" s="74"/>
      <c r="FZ249" s="74"/>
      <c r="GA249" s="74"/>
      <c r="GB249" s="74"/>
      <c r="GC249" s="74"/>
      <c r="GD249" s="51">
        <f t="shared" si="33"/>
        <v>0</v>
      </c>
      <c r="HG249" s="74">
        <v>0</v>
      </c>
    </row>
    <row r="250" spans="3:215" x14ac:dyDescent="0.25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51">
        <f t="shared" si="30"/>
        <v>0</v>
      </c>
      <c r="AP250" s="99">
        <v>0</v>
      </c>
      <c r="CL250" s="99"/>
      <c r="CM250" s="99"/>
      <c r="CN250" s="99"/>
      <c r="CO250" s="99"/>
      <c r="CP250" s="99"/>
      <c r="CQ250" s="99"/>
      <c r="CR250" s="51" t="e">
        <f>$AP$3*#REF!</f>
        <v>#REF!</v>
      </c>
      <c r="DU250" s="99">
        <v>0</v>
      </c>
      <c r="FX250" s="99"/>
      <c r="FY250" s="74"/>
      <c r="FZ250" s="74"/>
      <c r="GA250" s="74"/>
      <c r="GB250" s="74"/>
      <c r="GC250" s="74"/>
      <c r="GD250" s="51">
        <f t="shared" si="33"/>
        <v>0</v>
      </c>
      <c r="HG250" s="74">
        <v>0</v>
      </c>
    </row>
    <row r="251" spans="3:215" x14ac:dyDescent="0.25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51">
        <f t="shared" si="30"/>
        <v>0</v>
      </c>
      <c r="AP251" s="99">
        <v>0</v>
      </c>
      <c r="CL251" s="99"/>
      <c r="CM251" s="99"/>
      <c r="CN251" s="99"/>
      <c r="CO251" s="99"/>
      <c r="CP251" s="99"/>
      <c r="CQ251" s="99"/>
      <c r="CR251" s="51" t="e">
        <f>$AP$3*#REF!</f>
        <v>#REF!</v>
      </c>
      <c r="DU251" s="99">
        <v>0</v>
      </c>
      <c r="FX251" s="99"/>
      <c r="FY251" s="74"/>
      <c r="FZ251" s="74"/>
      <c r="GA251" s="74"/>
      <c r="GB251" s="74"/>
      <c r="GC251" s="74"/>
      <c r="GD251" s="51">
        <f t="shared" si="33"/>
        <v>0</v>
      </c>
      <c r="HG251" s="74">
        <v>0</v>
      </c>
    </row>
    <row r="252" spans="3:215" x14ac:dyDescent="0.25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51">
        <f t="shared" si="30"/>
        <v>0</v>
      </c>
      <c r="AP252" s="99">
        <v>0</v>
      </c>
      <c r="CL252" s="99"/>
      <c r="CM252" s="99"/>
      <c r="CN252" s="99"/>
      <c r="CO252" s="99"/>
      <c r="CP252" s="99"/>
      <c r="CQ252" s="99"/>
      <c r="CR252" s="51" t="e">
        <f>$AP$3*#REF!</f>
        <v>#REF!</v>
      </c>
      <c r="DU252" s="99">
        <v>0</v>
      </c>
      <c r="FX252" s="99"/>
      <c r="FY252" s="74"/>
      <c r="FZ252" s="74"/>
      <c r="GA252" s="74"/>
      <c r="GB252" s="74"/>
      <c r="GC252" s="74"/>
      <c r="GD252" s="51">
        <f t="shared" si="33"/>
        <v>0</v>
      </c>
      <c r="HG252" s="74">
        <v>0</v>
      </c>
    </row>
    <row r="253" spans="3:215" x14ac:dyDescent="0.25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51">
        <f t="shared" si="30"/>
        <v>0</v>
      </c>
      <c r="AP253" s="99">
        <v>0</v>
      </c>
      <c r="CL253" s="99"/>
      <c r="CM253" s="99"/>
      <c r="CN253" s="99"/>
      <c r="CO253" s="99"/>
      <c r="CP253" s="99"/>
      <c r="CQ253" s="99"/>
      <c r="CR253" s="51" t="e">
        <f>$AP$3*#REF!</f>
        <v>#REF!</v>
      </c>
      <c r="DU253" s="99">
        <v>0</v>
      </c>
      <c r="FX253" s="99"/>
      <c r="FY253" s="74"/>
      <c r="FZ253" s="74"/>
      <c r="GA253" s="74"/>
      <c r="GB253" s="74"/>
      <c r="GC253" s="74"/>
      <c r="GD253" s="51">
        <f t="shared" si="33"/>
        <v>0</v>
      </c>
      <c r="HG253" s="74">
        <v>0</v>
      </c>
    </row>
    <row r="254" spans="3:215" x14ac:dyDescent="0.25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51">
        <f t="shared" si="30"/>
        <v>0</v>
      </c>
      <c r="AP254" s="99">
        <v>0</v>
      </c>
      <c r="CL254" s="99"/>
      <c r="CM254" s="99"/>
      <c r="CN254" s="99"/>
      <c r="CO254" s="99"/>
      <c r="CP254" s="99"/>
      <c r="CQ254" s="99"/>
      <c r="CR254" s="51" t="e">
        <f>$AP$3*#REF!</f>
        <v>#REF!</v>
      </c>
      <c r="DU254" s="99">
        <v>0</v>
      </c>
      <c r="FX254" s="99"/>
      <c r="FY254" s="74"/>
      <c r="FZ254" s="74"/>
      <c r="GA254" s="74"/>
      <c r="GB254" s="74"/>
      <c r="GC254" s="74"/>
      <c r="GD254" s="51">
        <f t="shared" si="33"/>
        <v>0</v>
      </c>
      <c r="HG254" s="74">
        <v>0</v>
      </c>
    </row>
    <row r="255" spans="3:215" x14ac:dyDescent="0.25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51">
        <f t="shared" si="30"/>
        <v>0</v>
      </c>
      <c r="AP255" s="99">
        <v>0</v>
      </c>
      <c r="CL255" s="99"/>
      <c r="CM255" s="99"/>
      <c r="CN255" s="99"/>
      <c r="CO255" s="99"/>
      <c r="CP255" s="99"/>
      <c r="CQ255" s="99"/>
      <c r="CR255" s="51" t="e">
        <f>$AP$3*#REF!</f>
        <v>#REF!</v>
      </c>
      <c r="DU255" s="99">
        <v>0</v>
      </c>
      <c r="FX255" s="99"/>
      <c r="FY255" s="74"/>
      <c r="FZ255" s="74"/>
      <c r="GA255" s="74"/>
      <c r="GB255" s="74"/>
      <c r="GC255" s="74"/>
      <c r="GD255" s="51">
        <f t="shared" si="33"/>
        <v>0</v>
      </c>
      <c r="HG255" s="74">
        <v>0</v>
      </c>
    </row>
    <row r="256" spans="3:215" x14ac:dyDescent="0.25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51">
        <f t="shared" si="30"/>
        <v>0</v>
      </c>
      <c r="AP256" s="99">
        <v>0</v>
      </c>
      <c r="CL256" s="99"/>
      <c r="CM256" s="99"/>
      <c r="CN256" s="99"/>
      <c r="CO256" s="99"/>
      <c r="CP256" s="99"/>
      <c r="CQ256" s="99"/>
      <c r="CR256" s="51" t="e">
        <f>$AP$3*#REF!</f>
        <v>#REF!</v>
      </c>
      <c r="DU256" s="99">
        <v>0</v>
      </c>
      <c r="FX256" s="99"/>
      <c r="FY256" s="74"/>
      <c r="FZ256" s="74"/>
      <c r="GA256" s="74"/>
      <c r="GB256" s="74"/>
      <c r="GC256" s="74"/>
      <c r="GD256" s="51">
        <f t="shared" si="33"/>
        <v>0</v>
      </c>
      <c r="HG256" s="74">
        <v>0</v>
      </c>
    </row>
    <row r="257" spans="3:215" x14ac:dyDescent="0.25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51">
        <f t="shared" si="30"/>
        <v>0</v>
      </c>
      <c r="AP257" s="99">
        <v>0</v>
      </c>
      <c r="CL257" s="99"/>
      <c r="CM257" s="99"/>
      <c r="CN257" s="99"/>
      <c r="CO257" s="99"/>
      <c r="CP257" s="99"/>
      <c r="CQ257" s="99"/>
      <c r="CR257" s="51" t="e">
        <f>$AP$3*#REF!</f>
        <v>#REF!</v>
      </c>
      <c r="DU257" s="99">
        <v>0</v>
      </c>
      <c r="FX257" s="99"/>
      <c r="FY257" s="74"/>
      <c r="FZ257" s="74"/>
      <c r="GA257" s="74"/>
      <c r="GB257" s="74"/>
      <c r="GC257" s="74"/>
      <c r="GD257" s="51">
        <f t="shared" si="33"/>
        <v>0</v>
      </c>
      <c r="HG257" s="74">
        <v>0</v>
      </c>
    </row>
    <row r="258" spans="3:215" x14ac:dyDescent="0.25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51">
        <f t="shared" si="30"/>
        <v>0</v>
      </c>
      <c r="AP258" s="99">
        <v>0</v>
      </c>
      <c r="CL258" s="99"/>
      <c r="CM258" s="99"/>
      <c r="CN258" s="99"/>
      <c r="CO258" s="99"/>
      <c r="CP258" s="99"/>
      <c r="CQ258" s="99"/>
      <c r="CR258" s="51" t="e">
        <f>$AP$3*#REF!</f>
        <v>#REF!</v>
      </c>
      <c r="DU258" s="99">
        <v>0</v>
      </c>
      <c r="FX258" s="99"/>
      <c r="FY258" s="74"/>
      <c r="FZ258" s="74"/>
      <c r="GA258" s="74"/>
      <c r="GB258" s="74"/>
      <c r="GC258" s="74"/>
      <c r="GD258" s="51">
        <f t="shared" si="33"/>
        <v>0</v>
      </c>
      <c r="HG258" s="74">
        <v>0</v>
      </c>
    </row>
    <row r="259" spans="3:215" x14ac:dyDescent="0.25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51">
        <f t="shared" si="30"/>
        <v>0</v>
      </c>
      <c r="AP259" s="99">
        <v>0</v>
      </c>
      <c r="CL259" s="99"/>
      <c r="CM259" s="99"/>
      <c r="CN259" s="99"/>
      <c r="CO259" s="99"/>
      <c r="CP259" s="99"/>
      <c r="CQ259" s="99"/>
      <c r="CR259" s="51" t="e">
        <f>$AP$3*#REF!</f>
        <v>#REF!</v>
      </c>
      <c r="DU259" s="99">
        <v>0</v>
      </c>
      <c r="FX259" s="99"/>
      <c r="FY259" s="74"/>
      <c r="FZ259" s="74"/>
      <c r="GA259" s="74"/>
      <c r="GB259" s="74"/>
      <c r="GC259" s="74"/>
      <c r="GD259" s="51">
        <f t="shared" si="33"/>
        <v>0</v>
      </c>
      <c r="HG259" s="74">
        <v>0</v>
      </c>
    </row>
    <row r="260" spans="3:215" x14ac:dyDescent="0.25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51">
        <f t="shared" si="30"/>
        <v>0</v>
      </c>
      <c r="AP260" s="99">
        <v>0</v>
      </c>
      <c r="CL260" s="99"/>
      <c r="CM260" s="99"/>
      <c r="CN260" s="99"/>
      <c r="CO260" s="99"/>
      <c r="CP260" s="99"/>
      <c r="CQ260" s="99"/>
      <c r="CR260" s="51" t="e">
        <f>$AP$3*#REF!</f>
        <v>#REF!</v>
      </c>
      <c r="DU260" s="99">
        <v>0</v>
      </c>
      <c r="FX260" s="99"/>
      <c r="FY260" s="74"/>
      <c r="FZ260" s="74"/>
      <c r="GA260" s="74"/>
      <c r="GB260" s="74"/>
      <c r="GC260" s="74"/>
      <c r="GD260" s="51">
        <f t="shared" si="33"/>
        <v>0</v>
      </c>
      <c r="HG260" s="74">
        <v>0</v>
      </c>
    </row>
    <row r="261" spans="3:215" x14ac:dyDescent="0.25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51">
        <f t="shared" si="30"/>
        <v>0</v>
      </c>
      <c r="AP261" s="99">
        <v>0</v>
      </c>
      <c r="CL261" s="99"/>
      <c r="CM261" s="99"/>
      <c r="CN261" s="99"/>
      <c r="CO261" s="99"/>
      <c r="CP261" s="99"/>
      <c r="CQ261" s="99"/>
      <c r="CR261" s="51" t="e">
        <f>$AP$3*#REF!</f>
        <v>#REF!</v>
      </c>
      <c r="DU261" s="99">
        <v>0</v>
      </c>
      <c r="FX261" s="99"/>
      <c r="FY261" s="74"/>
      <c r="FZ261" s="74"/>
      <c r="GA261" s="74"/>
      <c r="GB261" s="74"/>
      <c r="GC261" s="74"/>
      <c r="GD261" s="51">
        <f t="shared" si="33"/>
        <v>0</v>
      </c>
      <c r="HG261" s="74">
        <v>0</v>
      </c>
    </row>
    <row r="262" spans="3:215" x14ac:dyDescent="0.25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51">
        <f t="shared" si="30"/>
        <v>0</v>
      </c>
      <c r="AP262" s="99">
        <v>0</v>
      </c>
      <c r="CL262" s="99"/>
      <c r="CM262" s="99"/>
      <c r="CN262" s="99"/>
      <c r="CO262" s="99"/>
      <c r="CP262" s="99"/>
      <c r="CQ262" s="99"/>
      <c r="CR262" s="51" t="e">
        <f>$AP$3*#REF!</f>
        <v>#REF!</v>
      </c>
      <c r="DU262" s="99">
        <v>0</v>
      </c>
      <c r="FX262" s="99"/>
      <c r="FY262" s="74"/>
      <c r="FZ262" s="74"/>
      <c r="GA262" s="74"/>
      <c r="GB262" s="74"/>
      <c r="GC262" s="74"/>
      <c r="GD262" s="51">
        <f t="shared" ref="GD262:GD325" si="34">$AP$3*FU264</f>
        <v>0</v>
      </c>
      <c r="HG262" s="74">
        <v>0</v>
      </c>
    </row>
    <row r="263" spans="3:215" x14ac:dyDescent="0.25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51">
        <f t="shared" si="30"/>
        <v>0</v>
      </c>
      <c r="AP263" s="99">
        <v>0</v>
      </c>
      <c r="CL263" s="99"/>
      <c r="CM263" s="99"/>
      <c r="CN263" s="99"/>
      <c r="CO263" s="99"/>
      <c r="CP263" s="99"/>
      <c r="CQ263" s="99"/>
      <c r="CR263" s="51" t="e">
        <f>$AP$3*#REF!</f>
        <v>#REF!</v>
      </c>
      <c r="DU263" s="99">
        <v>0</v>
      </c>
      <c r="FX263" s="99"/>
      <c r="FY263" s="74"/>
      <c r="FZ263" s="74"/>
      <c r="GA263" s="74"/>
      <c r="GB263" s="74"/>
      <c r="GC263" s="74"/>
      <c r="GD263" s="51">
        <f t="shared" si="34"/>
        <v>0</v>
      </c>
      <c r="HG263" s="74">
        <v>0</v>
      </c>
    </row>
    <row r="264" spans="3:215" x14ac:dyDescent="0.25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51">
        <f t="shared" si="30"/>
        <v>0</v>
      </c>
      <c r="AP264" s="99">
        <v>0</v>
      </c>
      <c r="CL264" s="99"/>
      <c r="CM264" s="99"/>
      <c r="CN264" s="99"/>
      <c r="CO264" s="99"/>
      <c r="CP264" s="99"/>
      <c r="CQ264" s="99"/>
      <c r="CR264" s="51" t="e">
        <f>$AP$3*#REF!</f>
        <v>#REF!</v>
      </c>
      <c r="DU264" s="99">
        <v>0</v>
      </c>
      <c r="FX264" s="99"/>
      <c r="FY264" s="74"/>
      <c r="FZ264" s="74"/>
      <c r="GA264" s="74"/>
      <c r="GB264" s="74"/>
      <c r="GC264" s="74"/>
      <c r="GD264" s="51">
        <f t="shared" si="34"/>
        <v>0</v>
      </c>
      <c r="HG264" s="74">
        <v>0</v>
      </c>
    </row>
    <row r="265" spans="3:215" x14ac:dyDescent="0.25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51">
        <f t="shared" si="30"/>
        <v>0</v>
      </c>
      <c r="AP265" s="99">
        <v>0</v>
      </c>
      <c r="CL265" s="99"/>
      <c r="CM265" s="99"/>
      <c r="CN265" s="99"/>
      <c r="CO265" s="99"/>
      <c r="CP265" s="99"/>
      <c r="CQ265" s="99"/>
      <c r="CR265" s="51" t="e">
        <f>$AP$3*#REF!</f>
        <v>#REF!</v>
      </c>
      <c r="DU265" s="99">
        <v>0</v>
      </c>
      <c r="FX265" s="99"/>
      <c r="FY265" s="74"/>
      <c r="FZ265" s="74"/>
      <c r="GA265" s="74"/>
      <c r="GB265" s="74"/>
      <c r="GC265" s="74"/>
      <c r="GD265" s="51">
        <f t="shared" si="34"/>
        <v>0</v>
      </c>
      <c r="HG265" s="74">
        <v>0</v>
      </c>
    </row>
    <row r="266" spans="3:215" x14ac:dyDescent="0.25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51">
        <f t="shared" si="30"/>
        <v>0</v>
      </c>
      <c r="AP266" s="99">
        <v>0</v>
      </c>
      <c r="CL266" s="99"/>
      <c r="CM266" s="99"/>
      <c r="CN266" s="99"/>
      <c r="CO266" s="99"/>
      <c r="CP266" s="99"/>
      <c r="CQ266" s="99"/>
      <c r="CR266" s="51" t="e">
        <f>$AP$3*#REF!</f>
        <v>#REF!</v>
      </c>
      <c r="DU266" s="99">
        <v>0</v>
      </c>
      <c r="FX266" s="99"/>
      <c r="FY266" s="74"/>
      <c r="FZ266" s="74"/>
      <c r="GA266" s="74"/>
      <c r="GB266" s="74"/>
      <c r="GC266" s="74"/>
      <c r="GD266" s="51">
        <f t="shared" si="34"/>
        <v>0</v>
      </c>
      <c r="HG266" s="74">
        <v>0</v>
      </c>
    </row>
    <row r="267" spans="3:215" x14ac:dyDescent="0.25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51">
        <f t="shared" si="30"/>
        <v>0</v>
      </c>
      <c r="AP267" s="99">
        <v>0</v>
      </c>
      <c r="CL267" s="99"/>
      <c r="CM267" s="99"/>
      <c r="CN267" s="99"/>
      <c r="CO267" s="99"/>
      <c r="CP267" s="99"/>
      <c r="CQ267" s="99"/>
      <c r="CR267" s="51" t="e">
        <f>$AP$3*#REF!</f>
        <v>#REF!</v>
      </c>
      <c r="DU267" s="99">
        <v>0</v>
      </c>
      <c r="FX267" s="99"/>
      <c r="FY267" s="74"/>
      <c r="FZ267" s="74"/>
      <c r="GA267" s="74"/>
      <c r="GB267" s="74"/>
      <c r="GC267" s="74"/>
      <c r="GD267" s="51">
        <f t="shared" si="34"/>
        <v>0</v>
      </c>
      <c r="HG267" s="74">
        <v>0</v>
      </c>
    </row>
    <row r="268" spans="3:215" x14ac:dyDescent="0.25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51">
        <f t="shared" si="30"/>
        <v>0</v>
      </c>
      <c r="AP268" s="99">
        <v>0</v>
      </c>
      <c r="CL268" s="99"/>
      <c r="CM268" s="99"/>
      <c r="CN268" s="99"/>
      <c r="CO268" s="99"/>
      <c r="CP268" s="99"/>
      <c r="CQ268" s="99"/>
      <c r="CR268" s="51" t="e">
        <f>$AP$3*#REF!</f>
        <v>#REF!</v>
      </c>
      <c r="DU268" s="99">
        <v>0</v>
      </c>
      <c r="FX268" s="99"/>
      <c r="FY268" s="74"/>
      <c r="FZ268" s="74"/>
      <c r="GA268" s="74"/>
      <c r="GB268" s="74"/>
      <c r="GC268" s="74"/>
      <c r="GD268" s="51">
        <f t="shared" si="34"/>
        <v>0</v>
      </c>
      <c r="HG268" s="74">
        <v>0</v>
      </c>
    </row>
    <row r="269" spans="3:215" x14ac:dyDescent="0.25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51">
        <f t="shared" si="30"/>
        <v>0</v>
      </c>
      <c r="AP269" s="99">
        <v>0</v>
      </c>
      <c r="CL269" s="99"/>
      <c r="CM269" s="99"/>
      <c r="CN269" s="99"/>
      <c r="CO269" s="99"/>
      <c r="CP269" s="99"/>
      <c r="CQ269" s="99"/>
      <c r="CR269" s="51" t="e">
        <f>$AP$3*#REF!</f>
        <v>#REF!</v>
      </c>
      <c r="DU269" s="99">
        <v>0</v>
      </c>
      <c r="FX269" s="99"/>
      <c r="FY269" s="74"/>
      <c r="FZ269" s="74"/>
      <c r="GA269" s="74"/>
      <c r="GB269" s="74"/>
      <c r="GC269" s="74"/>
      <c r="GD269" s="51">
        <f t="shared" si="34"/>
        <v>0</v>
      </c>
      <c r="HG269" s="74">
        <v>0</v>
      </c>
    </row>
    <row r="270" spans="3:215" x14ac:dyDescent="0.25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51">
        <f t="shared" ref="M270:M333" si="35">$AP$3*F272</f>
        <v>0</v>
      </c>
      <c r="AP270" s="99">
        <v>0</v>
      </c>
      <c r="CL270" s="99"/>
      <c r="CM270" s="99"/>
      <c r="CN270" s="99"/>
      <c r="CO270" s="99"/>
      <c r="CP270" s="99"/>
      <c r="CQ270" s="99"/>
      <c r="CR270" s="51" t="e">
        <f>$AP$3*#REF!</f>
        <v>#REF!</v>
      </c>
      <c r="DU270" s="99">
        <v>0</v>
      </c>
      <c r="FX270" s="99"/>
      <c r="FY270" s="74"/>
      <c r="FZ270" s="74"/>
      <c r="GA270" s="74"/>
      <c r="GB270" s="74"/>
      <c r="GC270" s="74"/>
      <c r="GD270" s="51">
        <f t="shared" si="34"/>
        <v>0</v>
      </c>
      <c r="HG270" s="74">
        <v>0</v>
      </c>
    </row>
    <row r="271" spans="3:215" x14ac:dyDescent="0.25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51">
        <f t="shared" si="35"/>
        <v>0</v>
      </c>
      <c r="AP271" s="99">
        <v>0</v>
      </c>
      <c r="CL271" s="99"/>
      <c r="CM271" s="99"/>
      <c r="CN271" s="99"/>
      <c r="CO271" s="99"/>
      <c r="CP271" s="99"/>
      <c r="CQ271" s="99"/>
      <c r="CR271" s="51" t="e">
        <f>$AP$3*#REF!</f>
        <v>#REF!</v>
      </c>
      <c r="DU271" s="99">
        <v>0</v>
      </c>
      <c r="FX271" s="99"/>
      <c r="FY271" s="74"/>
      <c r="FZ271" s="74"/>
      <c r="GA271" s="74"/>
      <c r="GB271" s="74"/>
      <c r="GC271" s="74"/>
      <c r="GD271" s="51">
        <f t="shared" si="34"/>
        <v>0</v>
      </c>
      <c r="HG271" s="74">
        <v>0</v>
      </c>
    </row>
    <row r="272" spans="3:215" x14ac:dyDescent="0.25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51">
        <f t="shared" si="35"/>
        <v>0</v>
      </c>
      <c r="AP272" s="99">
        <v>0</v>
      </c>
      <c r="CL272" s="99"/>
      <c r="CM272" s="99"/>
      <c r="CN272" s="99"/>
      <c r="CO272" s="99"/>
      <c r="CP272" s="99"/>
      <c r="CQ272" s="99"/>
      <c r="CR272" s="51" t="e">
        <f>$AP$3*#REF!</f>
        <v>#REF!</v>
      </c>
      <c r="DU272" s="99">
        <v>0</v>
      </c>
      <c r="FX272" s="99"/>
      <c r="FY272" s="74"/>
      <c r="FZ272" s="74"/>
      <c r="GA272" s="74"/>
      <c r="GB272" s="74"/>
      <c r="GC272" s="74"/>
      <c r="GD272" s="51">
        <f t="shared" si="34"/>
        <v>0</v>
      </c>
      <c r="HG272" s="74">
        <v>0</v>
      </c>
    </row>
    <row r="273" spans="3:215" x14ac:dyDescent="0.25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51">
        <f t="shared" si="35"/>
        <v>0</v>
      </c>
      <c r="AP273" s="99">
        <v>0</v>
      </c>
      <c r="CL273" s="99"/>
      <c r="CM273" s="99"/>
      <c r="CN273" s="99"/>
      <c r="CO273" s="99"/>
      <c r="CP273" s="99"/>
      <c r="CQ273" s="99"/>
      <c r="CR273" s="51" t="e">
        <f>$AP$3*#REF!</f>
        <v>#REF!</v>
      </c>
      <c r="DU273" s="99">
        <v>0</v>
      </c>
      <c r="FX273" s="99"/>
      <c r="FY273" s="74"/>
      <c r="FZ273" s="74"/>
      <c r="GA273" s="74"/>
      <c r="GB273" s="74"/>
      <c r="GC273" s="74"/>
      <c r="GD273" s="51">
        <f t="shared" si="34"/>
        <v>0</v>
      </c>
      <c r="HG273" s="74">
        <v>0</v>
      </c>
    </row>
    <row r="274" spans="3:215" x14ac:dyDescent="0.25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51">
        <f t="shared" si="35"/>
        <v>0</v>
      </c>
      <c r="AP274" s="99">
        <v>0</v>
      </c>
      <c r="CL274" s="99"/>
      <c r="CM274" s="99"/>
      <c r="CN274" s="99"/>
      <c r="CO274" s="99"/>
      <c r="CP274" s="99"/>
      <c r="CQ274" s="99"/>
      <c r="CR274" s="51" t="e">
        <f>$AP$3*#REF!</f>
        <v>#REF!</v>
      </c>
      <c r="DU274" s="99">
        <v>0</v>
      </c>
      <c r="FX274" s="99"/>
      <c r="FY274" s="74"/>
      <c r="FZ274" s="74"/>
      <c r="GA274" s="74"/>
      <c r="GB274" s="74"/>
      <c r="GC274" s="74"/>
      <c r="GD274" s="51">
        <f t="shared" si="34"/>
        <v>0</v>
      </c>
      <c r="HG274" s="74">
        <v>0</v>
      </c>
    </row>
    <row r="275" spans="3:215" x14ac:dyDescent="0.25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51">
        <f t="shared" si="35"/>
        <v>0</v>
      </c>
      <c r="AP275" s="99">
        <v>0</v>
      </c>
      <c r="CL275" s="99"/>
      <c r="CM275" s="99"/>
      <c r="CN275" s="99"/>
      <c r="CO275" s="99"/>
      <c r="CP275" s="99"/>
      <c r="CQ275" s="99"/>
      <c r="CR275" s="51" t="e">
        <f>$AP$3*#REF!</f>
        <v>#REF!</v>
      </c>
      <c r="DU275" s="99">
        <v>0</v>
      </c>
      <c r="FX275" s="99"/>
      <c r="FY275" s="74"/>
      <c r="FZ275" s="74"/>
      <c r="GA275" s="74"/>
      <c r="GB275" s="74"/>
      <c r="GC275" s="74"/>
      <c r="GD275" s="51">
        <f t="shared" si="34"/>
        <v>0</v>
      </c>
      <c r="HG275" s="74">
        <v>0</v>
      </c>
    </row>
    <row r="276" spans="3:215" x14ac:dyDescent="0.25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51">
        <f t="shared" si="35"/>
        <v>0</v>
      </c>
      <c r="AP276" s="99">
        <v>0</v>
      </c>
      <c r="CL276" s="99"/>
      <c r="CM276" s="99"/>
      <c r="CN276" s="99"/>
      <c r="CO276" s="99"/>
      <c r="CP276" s="99"/>
      <c r="CQ276" s="99"/>
      <c r="CR276" s="51" t="e">
        <f>$AP$3*#REF!</f>
        <v>#REF!</v>
      </c>
      <c r="DU276" s="99">
        <v>0</v>
      </c>
      <c r="FX276" s="99"/>
      <c r="FY276" s="74"/>
      <c r="FZ276" s="74"/>
      <c r="GA276" s="74"/>
      <c r="GB276" s="74"/>
      <c r="GC276" s="74"/>
      <c r="GD276" s="51">
        <f t="shared" si="34"/>
        <v>0</v>
      </c>
      <c r="HG276" s="74">
        <v>0</v>
      </c>
    </row>
    <row r="277" spans="3:215" x14ac:dyDescent="0.25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51">
        <f t="shared" si="35"/>
        <v>0</v>
      </c>
      <c r="AP277" s="99">
        <f t="shared" ref="AP277:AP284" si="36">F277*$AP$3</f>
        <v>0</v>
      </c>
      <c r="CL277" s="99"/>
      <c r="CM277" s="99"/>
      <c r="CN277" s="99"/>
      <c r="CO277" s="99"/>
      <c r="CP277" s="99"/>
      <c r="CQ277" s="99"/>
      <c r="CR277" s="51" t="e">
        <f>$AP$3*#REF!</f>
        <v>#REF!</v>
      </c>
      <c r="DU277" s="99" t="e">
        <f>#REF!*$AP$3</f>
        <v>#REF!</v>
      </c>
      <c r="FX277" s="99"/>
      <c r="FY277" s="74"/>
      <c r="FZ277" s="74"/>
      <c r="GA277" s="74"/>
      <c r="GB277" s="74"/>
      <c r="GC277" s="74"/>
      <c r="GD277" s="51">
        <f t="shared" si="34"/>
        <v>0</v>
      </c>
      <c r="HG277" s="74">
        <f t="shared" ref="HG277:HG284" si="37">FU277*$AP$3</f>
        <v>0</v>
      </c>
    </row>
    <row r="278" spans="3:215" x14ac:dyDescent="0.25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51">
        <f t="shared" si="35"/>
        <v>0</v>
      </c>
      <c r="AP278" s="99">
        <f t="shared" si="36"/>
        <v>0</v>
      </c>
      <c r="CL278" s="99"/>
      <c r="CM278" s="99"/>
      <c r="CN278" s="99"/>
      <c r="CO278" s="99"/>
      <c r="CP278" s="99"/>
      <c r="CQ278" s="99"/>
      <c r="CR278" s="51" t="e">
        <f>$AP$3*#REF!</f>
        <v>#REF!</v>
      </c>
      <c r="DU278" s="99" t="e">
        <f>#REF!*$AP$3</f>
        <v>#REF!</v>
      </c>
      <c r="FX278" s="99"/>
      <c r="FY278" s="74"/>
      <c r="FZ278" s="74"/>
      <c r="GA278" s="74"/>
      <c r="GB278" s="74"/>
      <c r="GC278" s="74"/>
      <c r="GD278" s="51">
        <f t="shared" si="34"/>
        <v>0</v>
      </c>
      <c r="HG278" s="74">
        <f t="shared" si="37"/>
        <v>0</v>
      </c>
    </row>
    <row r="279" spans="3:215" x14ac:dyDescent="0.25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51">
        <f t="shared" si="35"/>
        <v>0</v>
      </c>
      <c r="AP279" s="99">
        <f t="shared" si="36"/>
        <v>0</v>
      </c>
      <c r="CL279" s="99"/>
      <c r="CM279" s="99"/>
      <c r="CN279" s="99"/>
      <c r="CO279" s="99"/>
      <c r="CP279" s="99"/>
      <c r="CQ279" s="99"/>
      <c r="CR279" s="51" t="e">
        <f>$AP$3*#REF!</f>
        <v>#REF!</v>
      </c>
      <c r="DU279" s="99" t="e">
        <f>#REF!*$AP$3</f>
        <v>#REF!</v>
      </c>
      <c r="FX279" s="99"/>
      <c r="FY279" s="74"/>
      <c r="FZ279" s="74"/>
      <c r="GA279" s="74"/>
      <c r="GB279" s="74"/>
      <c r="GC279" s="74"/>
      <c r="GD279" s="51">
        <f t="shared" si="34"/>
        <v>0</v>
      </c>
      <c r="HG279" s="74">
        <f t="shared" si="37"/>
        <v>0</v>
      </c>
    </row>
    <row r="280" spans="3:215" x14ac:dyDescent="0.25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51">
        <f t="shared" si="35"/>
        <v>0</v>
      </c>
      <c r="AP280" s="99">
        <f t="shared" si="36"/>
        <v>0</v>
      </c>
      <c r="CL280" s="99"/>
      <c r="CM280" s="99"/>
      <c r="CN280" s="99"/>
      <c r="CO280" s="99"/>
      <c r="CP280" s="99"/>
      <c r="CQ280" s="99"/>
      <c r="CR280" s="51" t="e">
        <f>$AP$3*#REF!</f>
        <v>#REF!</v>
      </c>
      <c r="DU280" s="99" t="e">
        <f>#REF!*$AP$3</f>
        <v>#REF!</v>
      </c>
      <c r="FX280" s="99"/>
      <c r="FY280" s="74"/>
      <c r="FZ280" s="74"/>
      <c r="GA280" s="74"/>
      <c r="GB280" s="74"/>
      <c r="GC280" s="74"/>
      <c r="GD280" s="51">
        <f t="shared" si="34"/>
        <v>0</v>
      </c>
      <c r="HG280" s="74">
        <f t="shared" si="37"/>
        <v>0</v>
      </c>
    </row>
    <row r="281" spans="3:215" x14ac:dyDescent="0.25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51">
        <f t="shared" si="35"/>
        <v>0</v>
      </c>
      <c r="AP281" s="99">
        <f t="shared" si="36"/>
        <v>0</v>
      </c>
      <c r="CL281" s="99"/>
      <c r="CM281" s="99"/>
      <c r="CN281" s="99"/>
      <c r="CO281" s="99"/>
      <c r="CP281" s="99"/>
      <c r="CQ281" s="99"/>
      <c r="CR281" s="51" t="e">
        <f>$AP$3*#REF!</f>
        <v>#REF!</v>
      </c>
      <c r="DU281" s="99" t="e">
        <f>#REF!*$AP$3</f>
        <v>#REF!</v>
      </c>
      <c r="FX281" s="99"/>
      <c r="FY281" s="74"/>
      <c r="FZ281" s="74"/>
      <c r="GA281" s="74"/>
      <c r="GB281" s="74"/>
      <c r="GC281" s="74"/>
      <c r="GD281" s="51">
        <f t="shared" si="34"/>
        <v>0</v>
      </c>
      <c r="HG281" s="74">
        <f t="shared" si="37"/>
        <v>0</v>
      </c>
    </row>
    <row r="282" spans="3:215" x14ac:dyDescent="0.25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51">
        <f t="shared" si="35"/>
        <v>0</v>
      </c>
      <c r="AP282" s="99">
        <f t="shared" si="36"/>
        <v>0</v>
      </c>
      <c r="CL282" s="99"/>
      <c r="CM282" s="99"/>
      <c r="CN282" s="99"/>
      <c r="CO282" s="99"/>
      <c r="CP282" s="99"/>
      <c r="CQ282" s="99"/>
      <c r="CR282" s="51" t="e">
        <f>$AP$3*#REF!</f>
        <v>#REF!</v>
      </c>
      <c r="DU282" s="99" t="e">
        <f>#REF!*$AP$3</f>
        <v>#REF!</v>
      </c>
      <c r="FX282" s="99"/>
      <c r="FY282" s="74"/>
      <c r="FZ282" s="74"/>
      <c r="GA282" s="74"/>
      <c r="GB282" s="74"/>
      <c r="GC282" s="74"/>
      <c r="GD282" s="51">
        <f t="shared" si="34"/>
        <v>0</v>
      </c>
      <c r="HG282" s="74">
        <f t="shared" si="37"/>
        <v>0</v>
      </c>
    </row>
    <row r="283" spans="3:215" x14ac:dyDescent="0.25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51">
        <f t="shared" si="35"/>
        <v>0</v>
      </c>
      <c r="AP283" s="99">
        <f t="shared" si="36"/>
        <v>0</v>
      </c>
      <c r="CL283" s="99"/>
      <c r="CM283" s="99"/>
      <c r="CN283" s="99"/>
      <c r="CO283" s="99"/>
      <c r="CP283" s="99"/>
      <c r="CQ283" s="99"/>
      <c r="CR283" s="51" t="e">
        <f>$AP$3*#REF!</f>
        <v>#REF!</v>
      </c>
      <c r="DU283" s="99" t="e">
        <f>#REF!*$AP$3</f>
        <v>#REF!</v>
      </c>
      <c r="FX283" s="99"/>
      <c r="FY283" s="74"/>
      <c r="FZ283" s="74"/>
      <c r="GA283" s="74"/>
      <c r="GB283" s="74"/>
      <c r="GC283" s="74"/>
      <c r="GD283" s="51">
        <f t="shared" si="34"/>
        <v>0</v>
      </c>
      <c r="HG283" s="74">
        <f t="shared" si="37"/>
        <v>0</v>
      </c>
    </row>
    <row r="284" spans="3:215" x14ac:dyDescent="0.25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51">
        <f t="shared" si="35"/>
        <v>0</v>
      </c>
      <c r="AP284" s="99">
        <f t="shared" si="36"/>
        <v>0</v>
      </c>
      <c r="CL284" s="99"/>
      <c r="CM284" s="99"/>
      <c r="CN284" s="99"/>
      <c r="CO284" s="99"/>
      <c r="CP284" s="99"/>
      <c r="CQ284" s="99"/>
      <c r="CR284" s="51" t="e">
        <f>$AP$3*#REF!</f>
        <v>#REF!</v>
      </c>
      <c r="DU284" s="99" t="e">
        <f>#REF!*$AP$3</f>
        <v>#REF!</v>
      </c>
      <c r="FX284" s="99"/>
      <c r="FY284" s="74"/>
      <c r="FZ284" s="74"/>
      <c r="GA284" s="74"/>
      <c r="GB284" s="74"/>
      <c r="GC284" s="74"/>
      <c r="GD284" s="51">
        <f t="shared" si="34"/>
        <v>0</v>
      </c>
      <c r="HG284" s="74">
        <f t="shared" si="37"/>
        <v>0</v>
      </c>
    </row>
    <row r="285" spans="3:215" x14ac:dyDescent="0.25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51">
        <f t="shared" si="35"/>
        <v>0</v>
      </c>
      <c r="CL285" s="99"/>
      <c r="CM285" s="99"/>
      <c r="CN285" s="99"/>
      <c r="CO285" s="99"/>
      <c r="CP285" s="99"/>
      <c r="CQ285" s="99"/>
      <c r="CR285" s="51" t="e">
        <f>$AP$3*#REF!</f>
        <v>#REF!</v>
      </c>
      <c r="FX285" s="99"/>
      <c r="FY285" s="74"/>
      <c r="FZ285" s="74"/>
      <c r="GA285" s="74"/>
      <c r="GB285" s="74"/>
      <c r="GC285" s="74"/>
      <c r="GD285" s="51">
        <f t="shared" si="34"/>
        <v>0</v>
      </c>
    </row>
    <row r="286" spans="3:215" x14ac:dyDescent="0.25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51">
        <f t="shared" si="35"/>
        <v>0</v>
      </c>
      <c r="CL286" s="99"/>
      <c r="CM286" s="99"/>
      <c r="CN286" s="99"/>
      <c r="CO286" s="99"/>
      <c r="CP286" s="99"/>
      <c r="CQ286" s="99"/>
      <c r="CR286" s="51" t="e">
        <f>$AP$3*#REF!</f>
        <v>#REF!</v>
      </c>
      <c r="FX286" s="99"/>
      <c r="FY286" s="74"/>
      <c r="FZ286" s="74"/>
      <c r="GA286" s="74"/>
      <c r="GB286" s="74"/>
      <c r="GC286" s="74"/>
      <c r="GD286" s="51">
        <f t="shared" si="34"/>
        <v>0</v>
      </c>
    </row>
    <row r="287" spans="3:215" x14ac:dyDescent="0.25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51">
        <f t="shared" si="35"/>
        <v>0</v>
      </c>
      <c r="CL287" s="99"/>
      <c r="CM287" s="99"/>
      <c r="CN287" s="99"/>
      <c r="CO287" s="99"/>
      <c r="CP287" s="99"/>
      <c r="CQ287" s="99"/>
      <c r="CR287" s="51" t="e">
        <f>$AP$3*#REF!</f>
        <v>#REF!</v>
      </c>
      <c r="FX287" s="99"/>
      <c r="FY287" s="74"/>
      <c r="FZ287" s="74"/>
      <c r="GA287" s="74"/>
      <c r="GB287" s="74"/>
      <c r="GC287" s="74"/>
      <c r="GD287" s="51">
        <f t="shared" si="34"/>
        <v>0</v>
      </c>
    </row>
    <row r="288" spans="3:215" x14ac:dyDescent="0.25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51">
        <f t="shared" si="35"/>
        <v>0</v>
      </c>
      <c r="CL288" s="99"/>
      <c r="CM288" s="99"/>
      <c r="CN288" s="99"/>
      <c r="CO288" s="99"/>
      <c r="CP288" s="99"/>
      <c r="CQ288" s="99"/>
      <c r="CR288" s="51" t="e">
        <f>$AP$3*#REF!</f>
        <v>#REF!</v>
      </c>
      <c r="FX288" s="99"/>
      <c r="FY288" s="74"/>
      <c r="FZ288" s="74"/>
      <c r="GA288" s="74"/>
      <c r="GB288" s="74"/>
      <c r="GC288" s="74"/>
      <c r="GD288" s="51">
        <f t="shared" si="34"/>
        <v>0</v>
      </c>
    </row>
    <row r="289" spans="3:215" x14ac:dyDescent="0.25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51">
        <f t="shared" si="35"/>
        <v>0</v>
      </c>
      <c r="CL289" s="99"/>
      <c r="CM289" s="99"/>
      <c r="CN289" s="99"/>
      <c r="CO289" s="99"/>
      <c r="CP289" s="99"/>
      <c r="CQ289" s="99"/>
      <c r="CR289" s="51" t="e">
        <f>$AP$3*#REF!</f>
        <v>#REF!</v>
      </c>
      <c r="FX289" s="99"/>
      <c r="FY289" s="74"/>
      <c r="FZ289" s="74"/>
      <c r="GA289" s="74"/>
      <c r="GB289" s="74"/>
      <c r="GC289" s="74"/>
      <c r="GD289" s="51">
        <f t="shared" si="34"/>
        <v>0</v>
      </c>
    </row>
    <row r="290" spans="3:215" s="51" customFormat="1" x14ac:dyDescent="0.25">
      <c r="C290" s="76"/>
      <c r="D290" s="52"/>
      <c r="E290" s="52"/>
      <c r="F290" s="52"/>
      <c r="G290" s="52"/>
      <c r="H290" s="52"/>
      <c r="I290" s="52"/>
      <c r="J290" s="52"/>
      <c r="K290" s="52"/>
      <c r="M290" s="51">
        <f t="shared" si="35"/>
        <v>0</v>
      </c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CL290" s="52"/>
      <c r="CM290" s="52"/>
      <c r="CN290" s="52"/>
      <c r="CO290" s="52"/>
      <c r="CP290" s="52"/>
      <c r="CR290" s="51" t="e">
        <f>$AP$3*#REF!</f>
        <v>#REF!</v>
      </c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FX290" s="52"/>
      <c r="FY290" s="52"/>
      <c r="FZ290" s="52"/>
      <c r="GA290" s="52"/>
      <c r="GB290" s="52"/>
      <c r="GD290" s="51">
        <f t="shared" si="34"/>
        <v>0</v>
      </c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  <c r="HE290" s="74"/>
      <c r="HF290" s="74"/>
      <c r="HG290" s="74"/>
    </row>
    <row r="291" spans="3:215" s="51" customFormat="1" x14ac:dyDescent="0.25">
      <c r="C291" s="76"/>
      <c r="D291" s="52"/>
      <c r="E291" s="52"/>
      <c r="F291" s="52"/>
      <c r="G291" s="52"/>
      <c r="H291" s="52"/>
      <c r="I291" s="52"/>
      <c r="J291" s="52"/>
      <c r="K291" s="52"/>
      <c r="M291" s="51">
        <f t="shared" si="35"/>
        <v>0</v>
      </c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CL291" s="52"/>
      <c r="CM291" s="52"/>
      <c r="CN291" s="52"/>
      <c r="CO291" s="52"/>
      <c r="CP291" s="52"/>
      <c r="CR291" s="51" t="e">
        <f>$AP$3*#REF!</f>
        <v>#REF!</v>
      </c>
      <c r="CZ291" s="99"/>
      <c r="DA291" s="99"/>
      <c r="DB291" s="99"/>
      <c r="DC291" s="99"/>
      <c r="DD291" s="99"/>
      <c r="DE291" s="99"/>
      <c r="DF291" s="99"/>
      <c r="DG291" s="99"/>
      <c r="DH291" s="99"/>
      <c r="DI291" s="99"/>
      <c r="DJ291" s="99"/>
      <c r="DK291" s="99"/>
      <c r="DL291" s="99"/>
      <c r="DM291" s="99"/>
      <c r="DN291" s="99"/>
      <c r="DO291" s="99"/>
      <c r="DP291" s="99"/>
      <c r="DQ291" s="99"/>
      <c r="DR291" s="99"/>
      <c r="DS291" s="99"/>
      <c r="DT291" s="99"/>
      <c r="DU291" s="99"/>
      <c r="FX291" s="52"/>
      <c r="FY291" s="52"/>
      <c r="FZ291" s="52"/>
      <c r="GA291" s="52"/>
      <c r="GB291" s="52"/>
      <c r="GD291" s="51">
        <f t="shared" si="34"/>
        <v>0</v>
      </c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74"/>
      <c r="GX291" s="74"/>
      <c r="GY291" s="74"/>
      <c r="GZ291" s="74"/>
      <c r="HA291" s="74"/>
      <c r="HB291" s="74"/>
      <c r="HC291" s="74"/>
      <c r="HD291" s="74"/>
      <c r="HE291" s="74"/>
      <c r="HF291" s="74"/>
      <c r="HG291" s="74"/>
    </row>
    <row r="292" spans="3:215" s="51" customFormat="1" x14ac:dyDescent="0.25">
      <c r="C292" s="76"/>
      <c r="D292" s="52"/>
      <c r="E292" s="52"/>
      <c r="F292" s="52"/>
      <c r="G292" s="52"/>
      <c r="H292" s="52"/>
      <c r="I292" s="52"/>
      <c r="J292" s="52"/>
      <c r="K292" s="52"/>
      <c r="M292" s="51">
        <f t="shared" si="35"/>
        <v>0</v>
      </c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CL292" s="52"/>
      <c r="CM292" s="52"/>
      <c r="CN292" s="52"/>
      <c r="CO292" s="52"/>
      <c r="CP292" s="52"/>
      <c r="CR292" s="51" t="e">
        <f>$AP$3*#REF!</f>
        <v>#REF!</v>
      </c>
      <c r="CZ292" s="99"/>
      <c r="DA292" s="99"/>
      <c r="DB292" s="99"/>
      <c r="DC292" s="99"/>
      <c r="DD292" s="99"/>
      <c r="DE292" s="99"/>
      <c r="DF292" s="99"/>
      <c r="DG292" s="99"/>
      <c r="DH292" s="99"/>
      <c r="DI292" s="99"/>
      <c r="DJ292" s="99"/>
      <c r="DK292" s="99"/>
      <c r="DL292" s="99"/>
      <c r="DM292" s="99"/>
      <c r="DN292" s="99"/>
      <c r="DO292" s="99"/>
      <c r="DP292" s="99"/>
      <c r="DQ292" s="99"/>
      <c r="DR292" s="99"/>
      <c r="DS292" s="99"/>
      <c r="DT292" s="99"/>
      <c r="DU292" s="99"/>
      <c r="FX292" s="52"/>
      <c r="FY292" s="52"/>
      <c r="FZ292" s="52"/>
      <c r="GA292" s="52"/>
      <c r="GB292" s="52"/>
      <c r="GD292" s="51">
        <f t="shared" si="34"/>
        <v>0</v>
      </c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74"/>
      <c r="GX292" s="74"/>
      <c r="GY292" s="74"/>
      <c r="GZ292" s="74"/>
      <c r="HA292" s="74"/>
      <c r="HB292" s="74"/>
      <c r="HC292" s="74"/>
      <c r="HD292" s="74"/>
      <c r="HE292" s="74"/>
      <c r="HF292" s="74"/>
      <c r="HG292" s="74"/>
    </row>
    <row r="293" spans="3:215" s="51" customFormat="1" x14ac:dyDescent="0.25">
      <c r="C293" s="76"/>
      <c r="D293" s="52"/>
      <c r="E293" s="52"/>
      <c r="F293" s="52"/>
      <c r="G293" s="52"/>
      <c r="H293" s="52"/>
      <c r="I293" s="52"/>
      <c r="J293" s="52"/>
      <c r="K293" s="52"/>
      <c r="M293" s="51">
        <f t="shared" si="35"/>
        <v>0</v>
      </c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CL293" s="52"/>
      <c r="CM293" s="52"/>
      <c r="CN293" s="52"/>
      <c r="CO293" s="52"/>
      <c r="CP293" s="52"/>
      <c r="CR293" s="51" t="e">
        <f>$AP$3*#REF!</f>
        <v>#REF!</v>
      </c>
      <c r="CZ293" s="99"/>
      <c r="DA293" s="99"/>
      <c r="DB293" s="99"/>
      <c r="DC293" s="99"/>
      <c r="DD293" s="99"/>
      <c r="DE293" s="99"/>
      <c r="DF293" s="99"/>
      <c r="DG293" s="99"/>
      <c r="DH293" s="99"/>
      <c r="DI293" s="99"/>
      <c r="DJ293" s="99"/>
      <c r="DK293" s="99"/>
      <c r="DL293" s="99"/>
      <c r="DM293" s="99"/>
      <c r="DN293" s="99"/>
      <c r="DO293" s="99"/>
      <c r="DP293" s="99"/>
      <c r="DQ293" s="99"/>
      <c r="DR293" s="99"/>
      <c r="DS293" s="99"/>
      <c r="DT293" s="99"/>
      <c r="DU293" s="99"/>
      <c r="FX293" s="52"/>
      <c r="FY293" s="52"/>
      <c r="FZ293" s="52"/>
      <c r="GA293" s="52"/>
      <c r="GB293" s="52"/>
      <c r="GD293" s="51">
        <f t="shared" si="34"/>
        <v>0</v>
      </c>
      <c r="GL293" s="74"/>
      <c r="GM293" s="74"/>
      <c r="GN293" s="74"/>
      <c r="GO293" s="74"/>
      <c r="GP293" s="74"/>
      <c r="GQ293" s="74"/>
      <c r="GR293" s="74"/>
      <c r="GS293" s="74"/>
      <c r="GT293" s="74"/>
      <c r="GU293" s="74"/>
      <c r="GV293" s="74"/>
      <c r="GW293" s="74"/>
      <c r="GX293" s="74"/>
      <c r="GY293" s="74"/>
      <c r="GZ293" s="74"/>
      <c r="HA293" s="74"/>
      <c r="HB293" s="74"/>
      <c r="HC293" s="74"/>
      <c r="HD293" s="74"/>
      <c r="HE293" s="74"/>
      <c r="HF293" s="74"/>
      <c r="HG293" s="74"/>
    </row>
    <row r="294" spans="3:215" s="51" customFormat="1" x14ac:dyDescent="0.25">
      <c r="C294" s="76"/>
      <c r="D294" s="52"/>
      <c r="E294" s="52"/>
      <c r="F294" s="52"/>
      <c r="G294" s="52"/>
      <c r="H294" s="52"/>
      <c r="I294" s="52"/>
      <c r="J294" s="52"/>
      <c r="K294" s="52"/>
      <c r="M294" s="51">
        <f t="shared" si="35"/>
        <v>0</v>
      </c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CL294" s="52"/>
      <c r="CM294" s="52"/>
      <c r="CN294" s="52"/>
      <c r="CO294" s="52"/>
      <c r="CP294" s="52"/>
      <c r="CR294" s="51" t="e">
        <f>$AP$3*#REF!</f>
        <v>#REF!</v>
      </c>
      <c r="CZ294" s="99"/>
      <c r="DA294" s="99"/>
      <c r="DB294" s="99"/>
      <c r="DC294" s="99"/>
      <c r="DD294" s="99"/>
      <c r="DE294" s="99"/>
      <c r="DF294" s="99"/>
      <c r="DG294" s="99"/>
      <c r="DH294" s="99"/>
      <c r="DI294" s="99"/>
      <c r="DJ294" s="99"/>
      <c r="DK294" s="99"/>
      <c r="DL294" s="99"/>
      <c r="DM294" s="99"/>
      <c r="DN294" s="99"/>
      <c r="DO294" s="99"/>
      <c r="DP294" s="99"/>
      <c r="DQ294" s="99"/>
      <c r="DR294" s="99"/>
      <c r="DS294" s="99"/>
      <c r="DT294" s="99"/>
      <c r="DU294" s="99"/>
      <c r="FX294" s="52"/>
      <c r="FY294" s="52"/>
      <c r="FZ294" s="52"/>
      <c r="GA294" s="52"/>
      <c r="GB294" s="52"/>
      <c r="GD294" s="51">
        <f t="shared" si="34"/>
        <v>0</v>
      </c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74"/>
      <c r="GX294" s="74"/>
      <c r="GY294" s="74"/>
      <c r="GZ294" s="74"/>
      <c r="HA294" s="74"/>
      <c r="HB294" s="74"/>
      <c r="HC294" s="74"/>
      <c r="HD294" s="74"/>
      <c r="HE294" s="74"/>
      <c r="HF294" s="74"/>
      <c r="HG294" s="74"/>
    </row>
    <row r="295" spans="3:215" s="51" customFormat="1" x14ac:dyDescent="0.25">
      <c r="C295" s="76"/>
      <c r="D295" s="52"/>
      <c r="E295" s="52"/>
      <c r="F295" s="52"/>
      <c r="G295" s="52"/>
      <c r="H295" s="52"/>
      <c r="I295" s="52"/>
      <c r="J295" s="52"/>
      <c r="K295" s="52"/>
      <c r="M295" s="51">
        <f t="shared" si="35"/>
        <v>0</v>
      </c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CL295" s="52"/>
      <c r="CM295" s="52"/>
      <c r="CN295" s="52"/>
      <c r="CO295" s="52"/>
      <c r="CP295" s="52"/>
      <c r="CR295" s="51" t="e">
        <f>$AP$3*#REF!</f>
        <v>#REF!</v>
      </c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99"/>
      <c r="DL295" s="99"/>
      <c r="DM295" s="99"/>
      <c r="DN295" s="99"/>
      <c r="DO295" s="99"/>
      <c r="DP295" s="99"/>
      <c r="DQ295" s="99"/>
      <c r="DR295" s="99"/>
      <c r="DS295" s="99"/>
      <c r="DT295" s="99"/>
      <c r="DU295" s="99"/>
      <c r="FX295" s="52"/>
      <c r="FY295" s="52"/>
      <c r="FZ295" s="52"/>
      <c r="GA295" s="52"/>
      <c r="GB295" s="52"/>
      <c r="GD295" s="51">
        <f t="shared" si="34"/>
        <v>0</v>
      </c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74"/>
      <c r="GX295" s="74"/>
      <c r="GY295" s="74"/>
      <c r="GZ295" s="74"/>
      <c r="HA295" s="74"/>
      <c r="HB295" s="74"/>
      <c r="HC295" s="74"/>
      <c r="HD295" s="74"/>
      <c r="HE295" s="74"/>
      <c r="HF295" s="74"/>
      <c r="HG295" s="74"/>
    </row>
    <row r="296" spans="3:215" s="51" customFormat="1" x14ac:dyDescent="0.25">
      <c r="C296" s="76"/>
      <c r="D296" s="52"/>
      <c r="E296" s="52"/>
      <c r="F296" s="52"/>
      <c r="G296" s="52"/>
      <c r="H296" s="52"/>
      <c r="I296" s="52"/>
      <c r="J296" s="52"/>
      <c r="K296" s="52"/>
      <c r="M296" s="51">
        <f t="shared" si="35"/>
        <v>0</v>
      </c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CL296" s="52"/>
      <c r="CM296" s="52"/>
      <c r="CN296" s="52"/>
      <c r="CO296" s="52"/>
      <c r="CP296" s="52"/>
      <c r="CR296" s="51" t="e">
        <f>$AP$3*#REF!</f>
        <v>#REF!</v>
      </c>
      <c r="CZ296" s="99"/>
      <c r="DA296" s="99"/>
      <c r="DB296" s="99"/>
      <c r="DC296" s="99"/>
      <c r="DD296" s="99"/>
      <c r="DE296" s="99"/>
      <c r="DF296" s="99"/>
      <c r="DG296" s="99"/>
      <c r="DH296" s="99"/>
      <c r="DI296" s="99"/>
      <c r="DJ296" s="99"/>
      <c r="DK296" s="99"/>
      <c r="DL296" s="99"/>
      <c r="DM296" s="99"/>
      <c r="DN296" s="99"/>
      <c r="DO296" s="99"/>
      <c r="DP296" s="99"/>
      <c r="DQ296" s="99"/>
      <c r="DR296" s="99"/>
      <c r="DS296" s="99"/>
      <c r="DT296" s="99"/>
      <c r="DU296" s="99"/>
      <c r="FX296" s="52"/>
      <c r="FY296" s="52"/>
      <c r="FZ296" s="52"/>
      <c r="GA296" s="52"/>
      <c r="GB296" s="52"/>
      <c r="GD296" s="51">
        <f t="shared" si="34"/>
        <v>0</v>
      </c>
      <c r="GL296" s="74"/>
      <c r="GM296" s="74"/>
      <c r="GN296" s="74"/>
      <c r="GO296" s="74"/>
      <c r="GP296" s="74"/>
      <c r="GQ296" s="74"/>
      <c r="GR296" s="74"/>
      <c r="GS296" s="74"/>
      <c r="GT296" s="74"/>
      <c r="GU296" s="74"/>
      <c r="GV296" s="74"/>
      <c r="GW296" s="74"/>
      <c r="GX296" s="74"/>
      <c r="GY296" s="74"/>
      <c r="GZ296" s="74"/>
      <c r="HA296" s="74"/>
      <c r="HB296" s="74"/>
      <c r="HC296" s="74"/>
      <c r="HD296" s="74"/>
      <c r="HE296" s="74"/>
      <c r="HF296" s="74"/>
      <c r="HG296" s="74"/>
    </row>
    <row r="297" spans="3:215" s="51" customFormat="1" x14ac:dyDescent="0.25">
      <c r="C297" s="76"/>
      <c r="D297" s="52"/>
      <c r="E297" s="52"/>
      <c r="F297" s="52"/>
      <c r="G297" s="52"/>
      <c r="H297" s="52"/>
      <c r="I297" s="52"/>
      <c r="J297" s="52"/>
      <c r="K297" s="52"/>
      <c r="M297" s="51">
        <f t="shared" si="35"/>
        <v>0</v>
      </c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CL297" s="52"/>
      <c r="CM297" s="52"/>
      <c r="CN297" s="52"/>
      <c r="CO297" s="52"/>
      <c r="CP297" s="52"/>
      <c r="CR297" s="51" t="e">
        <f>$AP$3*#REF!</f>
        <v>#REF!</v>
      </c>
      <c r="CZ297" s="99"/>
      <c r="DA297" s="99"/>
      <c r="DB297" s="99"/>
      <c r="DC297" s="99"/>
      <c r="DD297" s="99"/>
      <c r="DE297" s="99"/>
      <c r="DF297" s="99"/>
      <c r="DG297" s="99"/>
      <c r="DH297" s="99"/>
      <c r="DI297" s="99"/>
      <c r="DJ297" s="99"/>
      <c r="DK297" s="99"/>
      <c r="DL297" s="99"/>
      <c r="DM297" s="99"/>
      <c r="DN297" s="99"/>
      <c r="DO297" s="99"/>
      <c r="DP297" s="99"/>
      <c r="DQ297" s="99"/>
      <c r="DR297" s="99"/>
      <c r="DS297" s="99"/>
      <c r="DT297" s="99"/>
      <c r="DU297" s="99"/>
      <c r="FX297" s="52"/>
      <c r="FY297" s="52"/>
      <c r="FZ297" s="52"/>
      <c r="GA297" s="52"/>
      <c r="GB297" s="52"/>
      <c r="GD297" s="51">
        <f t="shared" si="34"/>
        <v>0</v>
      </c>
      <c r="GL297" s="74"/>
      <c r="GM297" s="74"/>
      <c r="GN297" s="74"/>
      <c r="GO297" s="74"/>
      <c r="GP297" s="74"/>
      <c r="GQ297" s="74"/>
      <c r="GR297" s="74"/>
      <c r="GS297" s="74"/>
      <c r="GT297" s="74"/>
      <c r="GU297" s="74"/>
      <c r="GV297" s="74"/>
      <c r="GW297" s="74"/>
      <c r="GX297" s="74"/>
      <c r="GY297" s="74"/>
      <c r="GZ297" s="74"/>
      <c r="HA297" s="74"/>
      <c r="HB297" s="74"/>
      <c r="HC297" s="74"/>
      <c r="HD297" s="74"/>
      <c r="HE297" s="74"/>
      <c r="HF297" s="74"/>
      <c r="HG297" s="74"/>
    </row>
    <row r="298" spans="3:215" s="51" customFormat="1" x14ac:dyDescent="0.25">
      <c r="C298" s="76"/>
      <c r="D298" s="52"/>
      <c r="E298" s="52"/>
      <c r="F298" s="52"/>
      <c r="G298" s="52"/>
      <c r="H298" s="52"/>
      <c r="I298" s="52"/>
      <c r="J298" s="52"/>
      <c r="K298" s="52"/>
      <c r="M298" s="51">
        <f t="shared" si="35"/>
        <v>0</v>
      </c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CL298" s="52"/>
      <c r="CM298" s="52"/>
      <c r="CN298" s="52"/>
      <c r="CO298" s="52"/>
      <c r="CP298" s="52"/>
      <c r="CR298" s="51" t="e">
        <f>$AP$3*#REF!</f>
        <v>#REF!</v>
      </c>
      <c r="CZ298" s="99"/>
      <c r="DA298" s="99"/>
      <c r="DB298" s="99"/>
      <c r="DC298" s="99"/>
      <c r="DD298" s="99"/>
      <c r="DE298" s="99"/>
      <c r="DF298" s="99"/>
      <c r="DG298" s="99"/>
      <c r="DH298" s="99"/>
      <c r="DI298" s="99"/>
      <c r="DJ298" s="99"/>
      <c r="DK298" s="99"/>
      <c r="DL298" s="99"/>
      <c r="DM298" s="99"/>
      <c r="DN298" s="99"/>
      <c r="DO298" s="99"/>
      <c r="DP298" s="99"/>
      <c r="DQ298" s="99"/>
      <c r="DR298" s="99"/>
      <c r="DS298" s="99"/>
      <c r="DT298" s="99"/>
      <c r="DU298" s="99"/>
      <c r="FX298" s="52"/>
      <c r="FY298" s="52"/>
      <c r="FZ298" s="52"/>
      <c r="GA298" s="52"/>
      <c r="GB298" s="52"/>
      <c r="GD298" s="51">
        <f t="shared" si="34"/>
        <v>0</v>
      </c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74"/>
      <c r="GX298" s="74"/>
      <c r="GY298" s="74"/>
      <c r="GZ298" s="74"/>
      <c r="HA298" s="74"/>
      <c r="HB298" s="74"/>
      <c r="HC298" s="74"/>
      <c r="HD298" s="74"/>
      <c r="HE298" s="74"/>
      <c r="HF298" s="74"/>
      <c r="HG298" s="74"/>
    </row>
    <row r="299" spans="3:215" s="51" customFormat="1" x14ac:dyDescent="0.25">
      <c r="C299" s="76"/>
      <c r="D299" s="52"/>
      <c r="E299" s="52"/>
      <c r="F299" s="52"/>
      <c r="G299" s="52"/>
      <c r="H299" s="52"/>
      <c r="I299" s="52"/>
      <c r="J299" s="52"/>
      <c r="K299" s="52"/>
      <c r="M299" s="51">
        <f t="shared" si="35"/>
        <v>0</v>
      </c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CL299" s="52"/>
      <c r="CM299" s="52"/>
      <c r="CN299" s="52"/>
      <c r="CO299" s="52"/>
      <c r="CP299" s="52"/>
      <c r="CR299" s="51" t="e">
        <f>$AP$3*#REF!</f>
        <v>#REF!</v>
      </c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99"/>
      <c r="DL299" s="99"/>
      <c r="DM299" s="99"/>
      <c r="DN299" s="99"/>
      <c r="DO299" s="99"/>
      <c r="DP299" s="99"/>
      <c r="DQ299" s="99"/>
      <c r="DR299" s="99"/>
      <c r="DS299" s="99"/>
      <c r="DT299" s="99"/>
      <c r="DU299" s="99"/>
      <c r="FX299" s="52"/>
      <c r="FY299" s="52"/>
      <c r="FZ299" s="52"/>
      <c r="GA299" s="52"/>
      <c r="GB299" s="52"/>
      <c r="GD299" s="51">
        <f t="shared" si="34"/>
        <v>0</v>
      </c>
      <c r="GL299" s="74"/>
      <c r="GM299" s="74"/>
      <c r="GN299" s="74"/>
      <c r="GO299" s="74"/>
      <c r="GP299" s="74"/>
      <c r="GQ299" s="74"/>
      <c r="GR299" s="74"/>
      <c r="GS299" s="74"/>
      <c r="GT299" s="74"/>
      <c r="GU299" s="74"/>
      <c r="GV299" s="74"/>
      <c r="GW299" s="74"/>
      <c r="GX299" s="74"/>
      <c r="GY299" s="74"/>
      <c r="GZ299" s="74"/>
      <c r="HA299" s="74"/>
      <c r="HB299" s="74"/>
      <c r="HC299" s="74"/>
      <c r="HD299" s="74"/>
      <c r="HE299" s="74"/>
      <c r="HF299" s="74"/>
      <c r="HG299" s="74"/>
    </row>
    <row r="300" spans="3:215" s="51" customFormat="1" x14ac:dyDescent="0.25">
      <c r="C300" s="76"/>
      <c r="D300" s="52"/>
      <c r="E300" s="52"/>
      <c r="F300" s="52"/>
      <c r="G300" s="52"/>
      <c r="H300" s="52"/>
      <c r="I300" s="52"/>
      <c r="J300" s="52"/>
      <c r="K300" s="52"/>
      <c r="M300" s="51">
        <f t="shared" si="35"/>
        <v>0</v>
      </c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CL300" s="52"/>
      <c r="CM300" s="52"/>
      <c r="CN300" s="52"/>
      <c r="CO300" s="52"/>
      <c r="CP300" s="52"/>
      <c r="CR300" s="51" t="e">
        <f>$AP$3*#REF!</f>
        <v>#REF!</v>
      </c>
      <c r="CZ300" s="99"/>
      <c r="DA300" s="99"/>
      <c r="DB300" s="99"/>
      <c r="DC300" s="99"/>
      <c r="DD300" s="99"/>
      <c r="DE300" s="99"/>
      <c r="DF300" s="99"/>
      <c r="DG300" s="99"/>
      <c r="DH300" s="99"/>
      <c r="DI300" s="99"/>
      <c r="DJ300" s="99"/>
      <c r="DK300" s="99"/>
      <c r="DL300" s="99"/>
      <c r="DM300" s="99"/>
      <c r="DN300" s="99"/>
      <c r="DO300" s="99"/>
      <c r="DP300" s="99"/>
      <c r="DQ300" s="99"/>
      <c r="DR300" s="99"/>
      <c r="DS300" s="99"/>
      <c r="DT300" s="99"/>
      <c r="DU300" s="99"/>
      <c r="FX300" s="52"/>
      <c r="FY300" s="52"/>
      <c r="FZ300" s="52"/>
      <c r="GA300" s="52"/>
      <c r="GB300" s="52"/>
      <c r="GD300" s="51">
        <f t="shared" si="34"/>
        <v>0</v>
      </c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74"/>
      <c r="GX300" s="74"/>
      <c r="GY300" s="74"/>
      <c r="GZ300" s="74"/>
      <c r="HA300" s="74"/>
      <c r="HB300" s="74"/>
      <c r="HC300" s="74"/>
      <c r="HD300" s="74"/>
      <c r="HE300" s="74"/>
      <c r="HF300" s="74"/>
      <c r="HG300" s="74"/>
    </row>
    <row r="301" spans="3:215" s="51" customFormat="1" x14ac:dyDescent="0.25">
      <c r="C301" s="76"/>
      <c r="D301" s="52"/>
      <c r="E301" s="52"/>
      <c r="F301" s="52"/>
      <c r="G301" s="52"/>
      <c r="H301" s="52"/>
      <c r="I301" s="52"/>
      <c r="J301" s="52"/>
      <c r="K301" s="52"/>
      <c r="M301" s="51">
        <f t="shared" si="35"/>
        <v>0</v>
      </c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CL301" s="52"/>
      <c r="CM301" s="52"/>
      <c r="CN301" s="52"/>
      <c r="CO301" s="52"/>
      <c r="CP301" s="52"/>
      <c r="CR301" s="51" t="e">
        <f>$AP$3*#REF!</f>
        <v>#REF!</v>
      </c>
      <c r="CZ301" s="99"/>
      <c r="DA301" s="99"/>
      <c r="DB301" s="99"/>
      <c r="DC301" s="99"/>
      <c r="DD301" s="99"/>
      <c r="DE301" s="99"/>
      <c r="DF301" s="99"/>
      <c r="DG301" s="99"/>
      <c r="DH301" s="99"/>
      <c r="DI301" s="99"/>
      <c r="DJ301" s="99"/>
      <c r="DK301" s="99"/>
      <c r="DL301" s="99"/>
      <c r="DM301" s="99"/>
      <c r="DN301" s="99"/>
      <c r="DO301" s="99"/>
      <c r="DP301" s="99"/>
      <c r="DQ301" s="99"/>
      <c r="DR301" s="99"/>
      <c r="DS301" s="99"/>
      <c r="DT301" s="99"/>
      <c r="DU301" s="99"/>
      <c r="FX301" s="52"/>
      <c r="FY301" s="52"/>
      <c r="FZ301" s="52"/>
      <c r="GA301" s="52"/>
      <c r="GB301" s="52"/>
      <c r="GD301" s="51">
        <f t="shared" si="34"/>
        <v>0</v>
      </c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74"/>
      <c r="GX301" s="74"/>
      <c r="GY301" s="74"/>
      <c r="GZ301" s="74"/>
      <c r="HA301" s="74"/>
      <c r="HB301" s="74"/>
      <c r="HC301" s="74"/>
      <c r="HD301" s="74"/>
      <c r="HE301" s="74"/>
      <c r="HF301" s="74"/>
      <c r="HG301" s="74"/>
    </row>
    <row r="302" spans="3:215" s="51" customFormat="1" x14ac:dyDescent="0.25">
      <c r="C302" s="76"/>
      <c r="D302" s="52"/>
      <c r="E302" s="52"/>
      <c r="F302" s="52"/>
      <c r="G302" s="52"/>
      <c r="H302" s="52"/>
      <c r="I302" s="52"/>
      <c r="J302" s="52"/>
      <c r="K302" s="52"/>
      <c r="M302" s="51">
        <f t="shared" si="35"/>
        <v>0</v>
      </c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CL302" s="52"/>
      <c r="CM302" s="52"/>
      <c r="CN302" s="52"/>
      <c r="CO302" s="52"/>
      <c r="CP302" s="52"/>
      <c r="CR302" s="51" t="e">
        <f>$AP$3*#REF!</f>
        <v>#REF!</v>
      </c>
      <c r="CZ302" s="99"/>
      <c r="DA302" s="99"/>
      <c r="DB302" s="99"/>
      <c r="DC302" s="99"/>
      <c r="DD302" s="99"/>
      <c r="DE302" s="99"/>
      <c r="DF302" s="99"/>
      <c r="DG302" s="99"/>
      <c r="DH302" s="99"/>
      <c r="DI302" s="99"/>
      <c r="DJ302" s="99"/>
      <c r="DK302" s="99"/>
      <c r="DL302" s="99"/>
      <c r="DM302" s="99"/>
      <c r="DN302" s="99"/>
      <c r="DO302" s="99"/>
      <c r="DP302" s="99"/>
      <c r="DQ302" s="99"/>
      <c r="DR302" s="99"/>
      <c r="DS302" s="99"/>
      <c r="DT302" s="99"/>
      <c r="DU302" s="99"/>
      <c r="FX302" s="52"/>
      <c r="FY302" s="52"/>
      <c r="FZ302" s="52"/>
      <c r="GA302" s="52"/>
      <c r="GB302" s="52"/>
      <c r="GD302" s="51">
        <f t="shared" si="34"/>
        <v>0</v>
      </c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74"/>
      <c r="GX302" s="74"/>
      <c r="GY302" s="74"/>
      <c r="GZ302" s="74"/>
      <c r="HA302" s="74"/>
      <c r="HB302" s="74"/>
      <c r="HC302" s="74"/>
      <c r="HD302" s="74"/>
      <c r="HE302" s="74"/>
      <c r="HF302" s="74"/>
      <c r="HG302" s="74"/>
    </row>
    <row r="303" spans="3:215" s="51" customFormat="1" x14ac:dyDescent="0.25">
      <c r="C303" s="76"/>
      <c r="D303" s="52"/>
      <c r="E303" s="52"/>
      <c r="F303" s="52"/>
      <c r="G303" s="52"/>
      <c r="H303" s="52"/>
      <c r="I303" s="52"/>
      <c r="J303" s="52"/>
      <c r="K303" s="52"/>
      <c r="M303" s="51">
        <f t="shared" si="35"/>
        <v>0</v>
      </c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CL303" s="52"/>
      <c r="CM303" s="52"/>
      <c r="CN303" s="52"/>
      <c r="CO303" s="52"/>
      <c r="CP303" s="52"/>
      <c r="CR303" s="51" t="e">
        <f>$AP$3*#REF!</f>
        <v>#REF!</v>
      </c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99"/>
      <c r="DR303" s="99"/>
      <c r="DS303" s="99"/>
      <c r="DT303" s="99"/>
      <c r="DU303" s="99"/>
      <c r="FX303" s="52"/>
      <c r="FY303" s="52"/>
      <c r="FZ303" s="52"/>
      <c r="GA303" s="52"/>
      <c r="GB303" s="52"/>
      <c r="GD303" s="51">
        <f t="shared" si="34"/>
        <v>0</v>
      </c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  <c r="HE303" s="74"/>
      <c r="HF303" s="74"/>
      <c r="HG303" s="74"/>
    </row>
    <row r="304" spans="3:215" s="51" customFormat="1" x14ac:dyDescent="0.25">
      <c r="C304" s="76"/>
      <c r="D304" s="52"/>
      <c r="E304" s="52"/>
      <c r="F304" s="52"/>
      <c r="G304" s="52"/>
      <c r="H304" s="52"/>
      <c r="I304" s="52"/>
      <c r="J304" s="52"/>
      <c r="K304" s="52"/>
      <c r="M304" s="51">
        <f t="shared" si="35"/>
        <v>0</v>
      </c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CL304" s="52"/>
      <c r="CM304" s="52"/>
      <c r="CN304" s="52"/>
      <c r="CO304" s="52"/>
      <c r="CP304" s="52"/>
      <c r="CR304" s="51" t="e">
        <f>$AP$3*#REF!</f>
        <v>#REF!</v>
      </c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99"/>
      <c r="DL304" s="99"/>
      <c r="DM304" s="99"/>
      <c r="DN304" s="99"/>
      <c r="DO304" s="99"/>
      <c r="DP304" s="99"/>
      <c r="DQ304" s="99"/>
      <c r="DR304" s="99"/>
      <c r="DS304" s="99"/>
      <c r="DT304" s="99"/>
      <c r="DU304" s="99"/>
      <c r="FX304" s="52"/>
      <c r="FY304" s="52"/>
      <c r="FZ304" s="52"/>
      <c r="GA304" s="52"/>
      <c r="GB304" s="52"/>
      <c r="GD304" s="51">
        <f t="shared" si="34"/>
        <v>0</v>
      </c>
      <c r="GL304" s="74"/>
      <c r="GM304" s="74"/>
      <c r="GN304" s="74"/>
      <c r="GO304" s="74"/>
      <c r="GP304" s="74"/>
      <c r="GQ304" s="74"/>
      <c r="GR304" s="74"/>
      <c r="GS304" s="74"/>
      <c r="GT304" s="74"/>
      <c r="GU304" s="74"/>
      <c r="GV304" s="74"/>
      <c r="GW304" s="74"/>
      <c r="GX304" s="74"/>
      <c r="GY304" s="74"/>
      <c r="GZ304" s="74"/>
      <c r="HA304" s="74"/>
      <c r="HB304" s="74"/>
      <c r="HC304" s="74"/>
      <c r="HD304" s="74"/>
      <c r="HE304" s="74"/>
      <c r="HF304" s="74"/>
      <c r="HG304" s="74"/>
    </row>
    <row r="305" spans="3:215" s="51" customFormat="1" x14ac:dyDescent="0.25">
      <c r="C305" s="76"/>
      <c r="D305" s="52"/>
      <c r="E305" s="52"/>
      <c r="F305" s="52"/>
      <c r="G305" s="52"/>
      <c r="H305" s="52"/>
      <c r="I305" s="52"/>
      <c r="J305" s="52"/>
      <c r="K305" s="52"/>
      <c r="M305" s="51">
        <f t="shared" si="35"/>
        <v>0</v>
      </c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CL305" s="52"/>
      <c r="CM305" s="52"/>
      <c r="CN305" s="52"/>
      <c r="CO305" s="52"/>
      <c r="CP305" s="52"/>
      <c r="CR305" s="51" t="e">
        <f>$AP$3*#REF!</f>
        <v>#REF!</v>
      </c>
      <c r="CZ305" s="99"/>
      <c r="DA305" s="99"/>
      <c r="DB305" s="99"/>
      <c r="DC305" s="99"/>
      <c r="DD305" s="99"/>
      <c r="DE305" s="99"/>
      <c r="DF305" s="99"/>
      <c r="DG305" s="99"/>
      <c r="DH305" s="99"/>
      <c r="DI305" s="99"/>
      <c r="DJ305" s="99"/>
      <c r="DK305" s="99"/>
      <c r="DL305" s="99"/>
      <c r="DM305" s="99"/>
      <c r="DN305" s="99"/>
      <c r="DO305" s="99"/>
      <c r="DP305" s="99"/>
      <c r="DQ305" s="99"/>
      <c r="DR305" s="99"/>
      <c r="DS305" s="99"/>
      <c r="DT305" s="99"/>
      <c r="DU305" s="99"/>
      <c r="FX305" s="52"/>
      <c r="FY305" s="52"/>
      <c r="FZ305" s="52"/>
      <c r="GA305" s="52"/>
      <c r="GB305" s="52"/>
      <c r="GD305" s="51">
        <f t="shared" si="34"/>
        <v>0</v>
      </c>
      <c r="GL305" s="74"/>
      <c r="GM305" s="74"/>
      <c r="GN305" s="74"/>
      <c r="GO305" s="74"/>
      <c r="GP305" s="74"/>
      <c r="GQ305" s="74"/>
      <c r="GR305" s="74"/>
      <c r="GS305" s="74"/>
      <c r="GT305" s="74"/>
      <c r="GU305" s="74"/>
      <c r="GV305" s="74"/>
      <c r="GW305" s="74"/>
      <c r="GX305" s="74"/>
      <c r="GY305" s="74"/>
      <c r="GZ305" s="74"/>
      <c r="HA305" s="74"/>
      <c r="HB305" s="74"/>
      <c r="HC305" s="74"/>
      <c r="HD305" s="74"/>
      <c r="HE305" s="74"/>
      <c r="HF305" s="74"/>
      <c r="HG305" s="74"/>
    </row>
    <row r="306" spans="3:215" s="51" customFormat="1" x14ac:dyDescent="0.25">
      <c r="C306" s="76"/>
      <c r="D306" s="52"/>
      <c r="E306" s="52"/>
      <c r="F306" s="52"/>
      <c r="G306" s="52"/>
      <c r="H306" s="52"/>
      <c r="I306" s="52"/>
      <c r="J306" s="52"/>
      <c r="K306" s="52"/>
      <c r="M306" s="51">
        <f t="shared" si="35"/>
        <v>0</v>
      </c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CL306" s="52"/>
      <c r="CM306" s="52"/>
      <c r="CN306" s="52"/>
      <c r="CO306" s="52"/>
      <c r="CP306" s="52"/>
      <c r="CR306" s="51" t="e">
        <f>$AP$3*#REF!</f>
        <v>#REF!</v>
      </c>
      <c r="CZ306" s="99"/>
      <c r="DA306" s="99"/>
      <c r="DB306" s="99"/>
      <c r="DC306" s="99"/>
      <c r="DD306" s="99"/>
      <c r="DE306" s="99"/>
      <c r="DF306" s="99"/>
      <c r="DG306" s="99"/>
      <c r="DH306" s="99"/>
      <c r="DI306" s="99"/>
      <c r="DJ306" s="99"/>
      <c r="DK306" s="99"/>
      <c r="DL306" s="99"/>
      <c r="DM306" s="99"/>
      <c r="DN306" s="99"/>
      <c r="DO306" s="99"/>
      <c r="DP306" s="99"/>
      <c r="DQ306" s="99"/>
      <c r="DR306" s="99"/>
      <c r="DS306" s="99"/>
      <c r="DT306" s="99"/>
      <c r="DU306" s="99"/>
      <c r="FX306" s="52"/>
      <c r="FY306" s="52"/>
      <c r="FZ306" s="52"/>
      <c r="GA306" s="52"/>
      <c r="GB306" s="52"/>
      <c r="GD306" s="51">
        <f t="shared" si="34"/>
        <v>0</v>
      </c>
      <c r="GL306" s="74"/>
      <c r="GM306" s="74"/>
      <c r="GN306" s="74"/>
      <c r="GO306" s="74"/>
      <c r="GP306" s="74"/>
      <c r="GQ306" s="74"/>
      <c r="GR306" s="74"/>
      <c r="GS306" s="74"/>
      <c r="GT306" s="74"/>
      <c r="GU306" s="74"/>
      <c r="GV306" s="74"/>
      <c r="GW306" s="74"/>
      <c r="GX306" s="74"/>
      <c r="GY306" s="74"/>
      <c r="GZ306" s="74"/>
      <c r="HA306" s="74"/>
      <c r="HB306" s="74"/>
      <c r="HC306" s="74"/>
      <c r="HD306" s="74"/>
      <c r="HE306" s="74"/>
      <c r="HF306" s="74"/>
      <c r="HG306" s="74"/>
    </row>
    <row r="307" spans="3:215" s="51" customFormat="1" x14ac:dyDescent="0.25">
      <c r="C307" s="76"/>
      <c r="D307" s="52"/>
      <c r="E307" s="52"/>
      <c r="F307" s="52"/>
      <c r="G307" s="52"/>
      <c r="H307" s="52"/>
      <c r="I307" s="52"/>
      <c r="J307" s="52"/>
      <c r="K307" s="52"/>
      <c r="M307" s="51">
        <f t="shared" si="35"/>
        <v>0</v>
      </c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CL307" s="52"/>
      <c r="CM307" s="52"/>
      <c r="CN307" s="52"/>
      <c r="CO307" s="52"/>
      <c r="CP307" s="52"/>
      <c r="CR307" s="51" t="e">
        <f>$AP$3*#REF!</f>
        <v>#REF!</v>
      </c>
      <c r="CZ307" s="99"/>
      <c r="DA307" s="99"/>
      <c r="DB307" s="99"/>
      <c r="DC307" s="99"/>
      <c r="DD307" s="99"/>
      <c r="DE307" s="99"/>
      <c r="DF307" s="99"/>
      <c r="DG307" s="99"/>
      <c r="DH307" s="99"/>
      <c r="DI307" s="99"/>
      <c r="DJ307" s="99"/>
      <c r="DK307" s="99"/>
      <c r="DL307" s="99"/>
      <c r="DM307" s="99"/>
      <c r="DN307" s="99"/>
      <c r="DO307" s="99"/>
      <c r="DP307" s="99"/>
      <c r="DQ307" s="99"/>
      <c r="DR307" s="99"/>
      <c r="DS307" s="99"/>
      <c r="DT307" s="99"/>
      <c r="DU307" s="99"/>
      <c r="FX307" s="52"/>
      <c r="FY307" s="52"/>
      <c r="FZ307" s="52"/>
      <c r="GA307" s="52"/>
      <c r="GB307" s="52"/>
      <c r="GD307" s="51">
        <f t="shared" si="34"/>
        <v>0</v>
      </c>
      <c r="GL307" s="74"/>
      <c r="GM307" s="74"/>
      <c r="GN307" s="74"/>
      <c r="GO307" s="74"/>
      <c r="GP307" s="74"/>
      <c r="GQ307" s="74"/>
      <c r="GR307" s="74"/>
      <c r="GS307" s="74"/>
      <c r="GT307" s="74"/>
      <c r="GU307" s="74"/>
      <c r="GV307" s="74"/>
      <c r="GW307" s="74"/>
      <c r="GX307" s="74"/>
      <c r="GY307" s="74"/>
      <c r="GZ307" s="74"/>
      <c r="HA307" s="74"/>
      <c r="HB307" s="74"/>
      <c r="HC307" s="74"/>
      <c r="HD307" s="74"/>
      <c r="HE307" s="74"/>
      <c r="HF307" s="74"/>
      <c r="HG307" s="74"/>
    </row>
    <row r="308" spans="3:215" s="51" customFormat="1" x14ac:dyDescent="0.25">
      <c r="C308" s="76"/>
      <c r="D308" s="52"/>
      <c r="E308" s="52"/>
      <c r="F308" s="52"/>
      <c r="G308" s="52"/>
      <c r="H308" s="52"/>
      <c r="I308" s="52"/>
      <c r="J308" s="52"/>
      <c r="K308" s="52"/>
      <c r="M308" s="51">
        <f t="shared" si="35"/>
        <v>0</v>
      </c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CL308" s="52"/>
      <c r="CM308" s="52"/>
      <c r="CN308" s="52"/>
      <c r="CO308" s="52"/>
      <c r="CP308" s="52"/>
      <c r="CR308" s="51" t="e">
        <f>$AP$3*#REF!</f>
        <v>#REF!</v>
      </c>
      <c r="CZ308" s="99"/>
      <c r="DA308" s="99"/>
      <c r="DB308" s="99"/>
      <c r="DC308" s="99"/>
      <c r="DD308" s="99"/>
      <c r="DE308" s="99"/>
      <c r="DF308" s="99"/>
      <c r="DG308" s="99"/>
      <c r="DH308" s="99"/>
      <c r="DI308" s="99"/>
      <c r="DJ308" s="99"/>
      <c r="DK308" s="99"/>
      <c r="DL308" s="99"/>
      <c r="DM308" s="99"/>
      <c r="DN308" s="99"/>
      <c r="DO308" s="99"/>
      <c r="DP308" s="99"/>
      <c r="DQ308" s="99"/>
      <c r="DR308" s="99"/>
      <c r="DS308" s="99"/>
      <c r="DT308" s="99"/>
      <c r="DU308" s="99"/>
      <c r="FX308" s="52"/>
      <c r="FY308" s="52"/>
      <c r="FZ308" s="52"/>
      <c r="GA308" s="52"/>
      <c r="GB308" s="52"/>
      <c r="GD308" s="51">
        <f t="shared" si="34"/>
        <v>0</v>
      </c>
      <c r="GL308" s="74"/>
      <c r="GM308" s="74"/>
      <c r="GN308" s="74"/>
      <c r="GO308" s="74"/>
      <c r="GP308" s="74"/>
      <c r="GQ308" s="74"/>
      <c r="GR308" s="74"/>
      <c r="GS308" s="74"/>
      <c r="GT308" s="74"/>
      <c r="GU308" s="74"/>
      <c r="GV308" s="74"/>
      <c r="GW308" s="74"/>
      <c r="GX308" s="74"/>
      <c r="GY308" s="74"/>
      <c r="GZ308" s="74"/>
      <c r="HA308" s="74"/>
      <c r="HB308" s="74"/>
      <c r="HC308" s="74"/>
      <c r="HD308" s="74"/>
      <c r="HE308" s="74"/>
      <c r="HF308" s="74"/>
      <c r="HG308" s="74"/>
    </row>
    <row r="309" spans="3:215" s="51" customFormat="1" x14ac:dyDescent="0.25">
      <c r="C309" s="76"/>
      <c r="D309" s="52"/>
      <c r="E309" s="52"/>
      <c r="F309" s="52"/>
      <c r="G309" s="52"/>
      <c r="H309" s="52"/>
      <c r="I309" s="52"/>
      <c r="J309" s="52"/>
      <c r="K309" s="52"/>
      <c r="M309" s="51">
        <f t="shared" si="35"/>
        <v>0</v>
      </c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CL309" s="52"/>
      <c r="CM309" s="52"/>
      <c r="CN309" s="52"/>
      <c r="CO309" s="52"/>
      <c r="CP309" s="52"/>
      <c r="CR309" s="51" t="e">
        <f>$AP$3*#REF!</f>
        <v>#REF!</v>
      </c>
      <c r="CZ309" s="99"/>
      <c r="DA309" s="99"/>
      <c r="DB309" s="99"/>
      <c r="DC309" s="99"/>
      <c r="DD309" s="99"/>
      <c r="DE309" s="99"/>
      <c r="DF309" s="99"/>
      <c r="DG309" s="99"/>
      <c r="DH309" s="99"/>
      <c r="DI309" s="99"/>
      <c r="DJ309" s="99"/>
      <c r="DK309" s="99"/>
      <c r="DL309" s="99"/>
      <c r="DM309" s="99"/>
      <c r="DN309" s="99"/>
      <c r="DO309" s="99"/>
      <c r="DP309" s="99"/>
      <c r="DQ309" s="99"/>
      <c r="DR309" s="99"/>
      <c r="DS309" s="99"/>
      <c r="DT309" s="99"/>
      <c r="DU309" s="99"/>
      <c r="FX309" s="52"/>
      <c r="FY309" s="52"/>
      <c r="FZ309" s="52"/>
      <c r="GA309" s="52"/>
      <c r="GB309" s="52"/>
      <c r="GD309" s="51">
        <f t="shared" si="34"/>
        <v>0</v>
      </c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74"/>
      <c r="GX309" s="74"/>
      <c r="GY309" s="74"/>
      <c r="GZ309" s="74"/>
      <c r="HA309" s="74"/>
      <c r="HB309" s="74"/>
      <c r="HC309" s="74"/>
      <c r="HD309" s="74"/>
      <c r="HE309" s="74"/>
      <c r="HF309" s="74"/>
      <c r="HG309" s="74"/>
    </row>
    <row r="310" spans="3:215" s="51" customFormat="1" x14ac:dyDescent="0.25">
      <c r="C310" s="76"/>
      <c r="D310" s="52"/>
      <c r="E310" s="52"/>
      <c r="F310" s="52"/>
      <c r="G310" s="52"/>
      <c r="H310" s="52"/>
      <c r="I310" s="52"/>
      <c r="J310" s="52"/>
      <c r="K310" s="52"/>
      <c r="M310" s="51">
        <f t="shared" si="35"/>
        <v>0</v>
      </c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CL310" s="52"/>
      <c r="CM310" s="52"/>
      <c r="CN310" s="52"/>
      <c r="CO310" s="52"/>
      <c r="CP310" s="52"/>
      <c r="CR310" s="51" t="e">
        <f>$AP$3*#REF!</f>
        <v>#REF!</v>
      </c>
      <c r="CZ310" s="99"/>
      <c r="DA310" s="99"/>
      <c r="DB310" s="99"/>
      <c r="DC310" s="99"/>
      <c r="DD310" s="99"/>
      <c r="DE310" s="99"/>
      <c r="DF310" s="99"/>
      <c r="DG310" s="99"/>
      <c r="DH310" s="99"/>
      <c r="DI310" s="99"/>
      <c r="DJ310" s="99"/>
      <c r="DK310" s="99"/>
      <c r="DL310" s="99"/>
      <c r="DM310" s="99"/>
      <c r="DN310" s="99"/>
      <c r="DO310" s="99"/>
      <c r="DP310" s="99"/>
      <c r="DQ310" s="99"/>
      <c r="DR310" s="99"/>
      <c r="DS310" s="99"/>
      <c r="DT310" s="99"/>
      <c r="DU310" s="99"/>
      <c r="FX310" s="52"/>
      <c r="FY310" s="52"/>
      <c r="FZ310" s="52"/>
      <c r="GA310" s="52"/>
      <c r="GB310" s="52"/>
      <c r="GD310" s="51">
        <f t="shared" si="34"/>
        <v>0</v>
      </c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  <c r="HE310" s="74"/>
      <c r="HF310" s="74"/>
      <c r="HG310" s="74"/>
    </row>
    <row r="311" spans="3:215" s="51" customFormat="1" x14ac:dyDescent="0.25">
      <c r="C311" s="76"/>
      <c r="D311" s="52"/>
      <c r="E311" s="52"/>
      <c r="F311" s="52"/>
      <c r="G311" s="52"/>
      <c r="H311" s="52"/>
      <c r="I311" s="52"/>
      <c r="J311" s="52"/>
      <c r="K311" s="52"/>
      <c r="M311" s="51">
        <f t="shared" si="35"/>
        <v>0</v>
      </c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CL311" s="52"/>
      <c r="CM311" s="52"/>
      <c r="CN311" s="52"/>
      <c r="CO311" s="52"/>
      <c r="CP311" s="52"/>
      <c r="CR311" s="51" t="e">
        <f>$AP$3*#REF!</f>
        <v>#REF!</v>
      </c>
      <c r="CZ311" s="99"/>
      <c r="DA311" s="99"/>
      <c r="DB311" s="99"/>
      <c r="DC311" s="99"/>
      <c r="DD311" s="99"/>
      <c r="DE311" s="99"/>
      <c r="DF311" s="99"/>
      <c r="DG311" s="99"/>
      <c r="DH311" s="99"/>
      <c r="DI311" s="99"/>
      <c r="DJ311" s="99"/>
      <c r="DK311" s="99"/>
      <c r="DL311" s="99"/>
      <c r="DM311" s="99"/>
      <c r="DN311" s="99"/>
      <c r="DO311" s="99"/>
      <c r="DP311" s="99"/>
      <c r="DQ311" s="99"/>
      <c r="DR311" s="99"/>
      <c r="DS311" s="99"/>
      <c r="DT311" s="99"/>
      <c r="DU311" s="99"/>
      <c r="FX311" s="52"/>
      <c r="FY311" s="52"/>
      <c r="FZ311" s="52"/>
      <c r="GA311" s="52"/>
      <c r="GB311" s="52"/>
      <c r="GD311" s="51">
        <f t="shared" si="34"/>
        <v>0</v>
      </c>
      <c r="GL311" s="74"/>
      <c r="GM311" s="74"/>
      <c r="GN311" s="74"/>
      <c r="GO311" s="74"/>
      <c r="GP311" s="74"/>
      <c r="GQ311" s="74"/>
      <c r="GR311" s="74"/>
      <c r="GS311" s="74"/>
      <c r="GT311" s="74"/>
      <c r="GU311" s="74"/>
      <c r="GV311" s="74"/>
      <c r="GW311" s="74"/>
      <c r="GX311" s="74"/>
      <c r="GY311" s="74"/>
      <c r="GZ311" s="74"/>
      <c r="HA311" s="74"/>
      <c r="HB311" s="74"/>
      <c r="HC311" s="74"/>
      <c r="HD311" s="74"/>
      <c r="HE311" s="74"/>
      <c r="HF311" s="74"/>
      <c r="HG311" s="74"/>
    </row>
    <row r="312" spans="3:215" s="51" customFormat="1" x14ac:dyDescent="0.25">
      <c r="C312" s="76"/>
      <c r="D312" s="52"/>
      <c r="E312" s="52"/>
      <c r="F312" s="52"/>
      <c r="G312" s="52"/>
      <c r="H312" s="52"/>
      <c r="I312" s="52"/>
      <c r="J312" s="52"/>
      <c r="K312" s="52"/>
      <c r="M312" s="51">
        <f t="shared" si="35"/>
        <v>0</v>
      </c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CL312" s="52"/>
      <c r="CM312" s="52"/>
      <c r="CN312" s="52"/>
      <c r="CO312" s="52"/>
      <c r="CP312" s="52"/>
      <c r="CR312" s="51" t="e">
        <f>$AP$3*#REF!</f>
        <v>#REF!</v>
      </c>
      <c r="CZ312" s="99"/>
      <c r="DA312" s="99"/>
      <c r="DB312" s="99"/>
      <c r="DC312" s="99"/>
      <c r="DD312" s="99"/>
      <c r="DE312" s="99"/>
      <c r="DF312" s="99"/>
      <c r="DG312" s="99"/>
      <c r="DH312" s="99"/>
      <c r="DI312" s="99"/>
      <c r="DJ312" s="99"/>
      <c r="DK312" s="99"/>
      <c r="DL312" s="99"/>
      <c r="DM312" s="99"/>
      <c r="DN312" s="99"/>
      <c r="DO312" s="99"/>
      <c r="DP312" s="99"/>
      <c r="DQ312" s="99"/>
      <c r="DR312" s="99"/>
      <c r="DS312" s="99"/>
      <c r="DT312" s="99"/>
      <c r="DU312" s="99"/>
      <c r="FX312" s="52"/>
      <c r="FY312" s="52"/>
      <c r="FZ312" s="52"/>
      <c r="GA312" s="52"/>
      <c r="GB312" s="52"/>
      <c r="GD312" s="51">
        <f t="shared" si="34"/>
        <v>0</v>
      </c>
      <c r="GL312" s="74"/>
      <c r="GM312" s="74"/>
      <c r="GN312" s="74"/>
      <c r="GO312" s="74"/>
      <c r="GP312" s="74"/>
      <c r="GQ312" s="74"/>
      <c r="GR312" s="74"/>
      <c r="GS312" s="74"/>
      <c r="GT312" s="74"/>
      <c r="GU312" s="74"/>
      <c r="GV312" s="74"/>
      <c r="GW312" s="74"/>
      <c r="GX312" s="74"/>
      <c r="GY312" s="74"/>
      <c r="GZ312" s="74"/>
      <c r="HA312" s="74"/>
      <c r="HB312" s="74"/>
      <c r="HC312" s="74"/>
      <c r="HD312" s="74"/>
      <c r="HE312" s="74"/>
      <c r="HF312" s="74"/>
      <c r="HG312" s="74"/>
    </row>
    <row r="313" spans="3:215" s="51" customFormat="1" x14ac:dyDescent="0.25">
      <c r="C313" s="76"/>
      <c r="D313" s="52"/>
      <c r="E313" s="52"/>
      <c r="F313" s="52"/>
      <c r="G313" s="52"/>
      <c r="H313" s="52"/>
      <c r="I313" s="52"/>
      <c r="J313" s="52"/>
      <c r="K313" s="52"/>
      <c r="M313" s="51">
        <f t="shared" si="35"/>
        <v>0</v>
      </c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CL313" s="52"/>
      <c r="CM313" s="52"/>
      <c r="CN313" s="52"/>
      <c r="CO313" s="52"/>
      <c r="CP313" s="52"/>
      <c r="CR313" s="51" t="e">
        <f>$AP$3*#REF!</f>
        <v>#REF!</v>
      </c>
      <c r="CZ313" s="99"/>
      <c r="DA313" s="99"/>
      <c r="DB313" s="99"/>
      <c r="DC313" s="99"/>
      <c r="DD313" s="99"/>
      <c r="DE313" s="99"/>
      <c r="DF313" s="99"/>
      <c r="DG313" s="99"/>
      <c r="DH313" s="99"/>
      <c r="DI313" s="99"/>
      <c r="DJ313" s="99"/>
      <c r="DK313" s="99"/>
      <c r="DL313" s="99"/>
      <c r="DM313" s="99"/>
      <c r="DN313" s="99"/>
      <c r="DO313" s="99"/>
      <c r="DP313" s="99"/>
      <c r="DQ313" s="99"/>
      <c r="DR313" s="99"/>
      <c r="DS313" s="99"/>
      <c r="DT313" s="99"/>
      <c r="DU313" s="99"/>
      <c r="FX313" s="52"/>
      <c r="FY313" s="52"/>
      <c r="FZ313" s="52"/>
      <c r="GA313" s="52"/>
      <c r="GB313" s="52"/>
      <c r="GD313" s="51">
        <f t="shared" si="34"/>
        <v>0</v>
      </c>
      <c r="GL313" s="74"/>
      <c r="GM313" s="74"/>
      <c r="GN313" s="74"/>
      <c r="GO313" s="74"/>
      <c r="GP313" s="74"/>
      <c r="GQ313" s="74"/>
      <c r="GR313" s="74"/>
      <c r="GS313" s="74"/>
      <c r="GT313" s="74"/>
      <c r="GU313" s="74"/>
      <c r="GV313" s="74"/>
      <c r="GW313" s="74"/>
      <c r="GX313" s="74"/>
      <c r="GY313" s="74"/>
      <c r="GZ313" s="74"/>
      <c r="HA313" s="74"/>
      <c r="HB313" s="74"/>
      <c r="HC313" s="74"/>
      <c r="HD313" s="74"/>
      <c r="HE313" s="74"/>
      <c r="HF313" s="74"/>
      <c r="HG313" s="74"/>
    </row>
    <row r="314" spans="3:215" s="51" customFormat="1" x14ac:dyDescent="0.25">
      <c r="C314" s="76"/>
      <c r="D314" s="52"/>
      <c r="E314" s="52"/>
      <c r="F314" s="52"/>
      <c r="G314" s="52"/>
      <c r="H314" s="52"/>
      <c r="I314" s="52"/>
      <c r="J314" s="52"/>
      <c r="K314" s="52"/>
      <c r="M314" s="51">
        <f t="shared" si="35"/>
        <v>0</v>
      </c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CL314" s="52"/>
      <c r="CM314" s="52"/>
      <c r="CN314" s="52"/>
      <c r="CO314" s="52"/>
      <c r="CP314" s="52"/>
      <c r="CR314" s="51" t="e">
        <f>$AP$3*#REF!</f>
        <v>#REF!</v>
      </c>
      <c r="CZ314" s="99"/>
      <c r="DA314" s="99"/>
      <c r="DB314" s="99"/>
      <c r="DC314" s="99"/>
      <c r="DD314" s="99"/>
      <c r="DE314" s="99"/>
      <c r="DF314" s="99"/>
      <c r="DG314" s="99"/>
      <c r="DH314" s="99"/>
      <c r="DI314" s="99"/>
      <c r="DJ314" s="99"/>
      <c r="DK314" s="99"/>
      <c r="DL314" s="99"/>
      <c r="DM314" s="99"/>
      <c r="DN314" s="99"/>
      <c r="DO314" s="99"/>
      <c r="DP314" s="99"/>
      <c r="DQ314" s="99"/>
      <c r="DR314" s="99"/>
      <c r="DS314" s="99"/>
      <c r="DT314" s="99"/>
      <c r="DU314" s="99"/>
      <c r="FX314" s="52"/>
      <c r="FY314" s="52"/>
      <c r="FZ314" s="52"/>
      <c r="GA314" s="52"/>
      <c r="GB314" s="52"/>
      <c r="GD314" s="51">
        <f t="shared" si="34"/>
        <v>0</v>
      </c>
      <c r="GL314" s="74"/>
      <c r="GM314" s="74"/>
      <c r="GN314" s="74"/>
      <c r="GO314" s="74"/>
      <c r="GP314" s="74"/>
      <c r="GQ314" s="74"/>
      <c r="GR314" s="74"/>
      <c r="GS314" s="74"/>
      <c r="GT314" s="74"/>
      <c r="GU314" s="74"/>
      <c r="GV314" s="74"/>
      <c r="GW314" s="74"/>
      <c r="GX314" s="74"/>
      <c r="GY314" s="74"/>
      <c r="GZ314" s="74"/>
      <c r="HA314" s="74"/>
      <c r="HB314" s="74"/>
      <c r="HC314" s="74"/>
      <c r="HD314" s="74"/>
      <c r="HE314" s="74"/>
      <c r="HF314" s="74"/>
      <c r="HG314" s="74"/>
    </row>
    <row r="315" spans="3:215" s="51" customFormat="1" x14ac:dyDescent="0.25">
      <c r="C315" s="76"/>
      <c r="D315" s="52"/>
      <c r="E315" s="52"/>
      <c r="F315" s="52"/>
      <c r="G315" s="52"/>
      <c r="H315" s="52"/>
      <c r="I315" s="52"/>
      <c r="J315" s="52"/>
      <c r="K315" s="52"/>
      <c r="M315" s="51">
        <f t="shared" si="35"/>
        <v>0</v>
      </c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CL315" s="52"/>
      <c r="CM315" s="52"/>
      <c r="CN315" s="52"/>
      <c r="CO315" s="52"/>
      <c r="CP315" s="52"/>
      <c r="CR315" s="51" t="e">
        <f>$AP$3*#REF!</f>
        <v>#REF!</v>
      </c>
      <c r="CZ315" s="99"/>
      <c r="DA315" s="99"/>
      <c r="DB315" s="99"/>
      <c r="DC315" s="99"/>
      <c r="DD315" s="99"/>
      <c r="DE315" s="99"/>
      <c r="DF315" s="99"/>
      <c r="DG315" s="99"/>
      <c r="DH315" s="99"/>
      <c r="DI315" s="99"/>
      <c r="DJ315" s="99"/>
      <c r="DK315" s="99"/>
      <c r="DL315" s="99"/>
      <c r="DM315" s="99"/>
      <c r="DN315" s="99"/>
      <c r="DO315" s="99"/>
      <c r="DP315" s="99"/>
      <c r="DQ315" s="99"/>
      <c r="DR315" s="99"/>
      <c r="DS315" s="99"/>
      <c r="DT315" s="99"/>
      <c r="DU315" s="99"/>
      <c r="FX315" s="52"/>
      <c r="FY315" s="52"/>
      <c r="FZ315" s="52"/>
      <c r="GA315" s="52"/>
      <c r="GB315" s="52"/>
      <c r="GD315" s="51">
        <f t="shared" si="34"/>
        <v>0</v>
      </c>
      <c r="GL315" s="74"/>
      <c r="GM315" s="74"/>
      <c r="GN315" s="74"/>
      <c r="GO315" s="74"/>
      <c r="GP315" s="74"/>
      <c r="GQ315" s="74"/>
      <c r="GR315" s="74"/>
      <c r="GS315" s="74"/>
      <c r="GT315" s="74"/>
      <c r="GU315" s="74"/>
      <c r="GV315" s="74"/>
      <c r="GW315" s="74"/>
      <c r="GX315" s="74"/>
      <c r="GY315" s="74"/>
      <c r="GZ315" s="74"/>
      <c r="HA315" s="74"/>
      <c r="HB315" s="74"/>
      <c r="HC315" s="74"/>
      <c r="HD315" s="74"/>
      <c r="HE315" s="74"/>
      <c r="HF315" s="74"/>
      <c r="HG315" s="74"/>
    </row>
    <row r="316" spans="3:215" s="51" customFormat="1" x14ac:dyDescent="0.25">
      <c r="C316" s="76"/>
      <c r="D316" s="52"/>
      <c r="E316" s="52"/>
      <c r="F316" s="52"/>
      <c r="G316" s="52"/>
      <c r="H316" s="52"/>
      <c r="I316" s="52"/>
      <c r="J316" s="52"/>
      <c r="K316" s="52"/>
      <c r="M316" s="51">
        <f t="shared" si="35"/>
        <v>0</v>
      </c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CL316" s="52"/>
      <c r="CM316" s="52"/>
      <c r="CN316" s="52"/>
      <c r="CO316" s="52"/>
      <c r="CP316" s="52"/>
      <c r="CR316" s="51" t="e">
        <f>$AP$3*#REF!</f>
        <v>#REF!</v>
      </c>
      <c r="CZ316" s="99"/>
      <c r="DA316" s="99"/>
      <c r="DB316" s="99"/>
      <c r="DC316" s="99"/>
      <c r="DD316" s="99"/>
      <c r="DE316" s="99"/>
      <c r="DF316" s="99"/>
      <c r="DG316" s="99"/>
      <c r="DH316" s="99"/>
      <c r="DI316" s="99"/>
      <c r="DJ316" s="99"/>
      <c r="DK316" s="99"/>
      <c r="DL316" s="99"/>
      <c r="DM316" s="99"/>
      <c r="DN316" s="99"/>
      <c r="DO316" s="99"/>
      <c r="DP316" s="99"/>
      <c r="DQ316" s="99"/>
      <c r="DR316" s="99"/>
      <c r="DS316" s="99"/>
      <c r="DT316" s="99"/>
      <c r="DU316" s="99"/>
      <c r="FX316" s="52"/>
      <c r="FY316" s="52"/>
      <c r="FZ316" s="52"/>
      <c r="GA316" s="52"/>
      <c r="GB316" s="52"/>
      <c r="GD316" s="51">
        <f t="shared" si="34"/>
        <v>0</v>
      </c>
      <c r="GL316" s="74"/>
      <c r="GM316" s="74"/>
      <c r="GN316" s="74"/>
      <c r="GO316" s="74"/>
      <c r="GP316" s="74"/>
      <c r="GQ316" s="74"/>
      <c r="GR316" s="74"/>
      <c r="GS316" s="74"/>
      <c r="GT316" s="74"/>
      <c r="GU316" s="74"/>
      <c r="GV316" s="74"/>
      <c r="GW316" s="74"/>
      <c r="GX316" s="74"/>
      <c r="GY316" s="74"/>
      <c r="GZ316" s="74"/>
      <c r="HA316" s="74"/>
      <c r="HB316" s="74"/>
      <c r="HC316" s="74"/>
      <c r="HD316" s="74"/>
      <c r="HE316" s="74"/>
      <c r="HF316" s="74"/>
      <c r="HG316" s="74"/>
    </row>
    <row r="317" spans="3:215" s="51" customFormat="1" x14ac:dyDescent="0.25">
      <c r="C317" s="76"/>
      <c r="D317" s="52"/>
      <c r="E317" s="52"/>
      <c r="F317" s="52"/>
      <c r="G317" s="52"/>
      <c r="H317" s="52"/>
      <c r="I317" s="52"/>
      <c r="J317" s="52"/>
      <c r="K317" s="52"/>
      <c r="M317" s="51">
        <f t="shared" si="35"/>
        <v>0</v>
      </c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CL317" s="52"/>
      <c r="CM317" s="52"/>
      <c r="CN317" s="52"/>
      <c r="CO317" s="52"/>
      <c r="CP317" s="52"/>
      <c r="CR317" s="51" t="e">
        <f>$AP$3*#REF!</f>
        <v>#REF!</v>
      </c>
      <c r="CZ317" s="99"/>
      <c r="DA317" s="99"/>
      <c r="DB317" s="99"/>
      <c r="DC317" s="99"/>
      <c r="DD317" s="99"/>
      <c r="DE317" s="99"/>
      <c r="DF317" s="99"/>
      <c r="DG317" s="99"/>
      <c r="DH317" s="99"/>
      <c r="DI317" s="99"/>
      <c r="DJ317" s="99"/>
      <c r="DK317" s="99"/>
      <c r="DL317" s="99"/>
      <c r="DM317" s="99"/>
      <c r="DN317" s="99"/>
      <c r="DO317" s="99"/>
      <c r="DP317" s="99"/>
      <c r="DQ317" s="99"/>
      <c r="DR317" s="99"/>
      <c r="DS317" s="99"/>
      <c r="DT317" s="99"/>
      <c r="DU317" s="99"/>
      <c r="FX317" s="52"/>
      <c r="FY317" s="52"/>
      <c r="FZ317" s="52"/>
      <c r="GA317" s="52"/>
      <c r="GB317" s="52"/>
      <c r="GD317" s="51">
        <f t="shared" si="34"/>
        <v>0</v>
      </c>
      <c r="GL317" s="74"/>
      <c r="GM317" s="74"/>
      <c r="GN317" s="74"/>
      <c r="GO317" s="74"/>
      <c r="GP317" s="74"/>
      <c r="GQ317" s="74"/>
      <c r="GR317" s="74"/>
      <c r="GS317" s="74"/>
      <c r="GT317" s="74"/>
      <c r="GU317" s="74"/>
      <c r="GV317" s="74"/>
      <c r="GW317" s="74"/>
      <c r="GX317" s="74"/>
      <c r="GY317" s="74"/>
      <c r="GZ317" s="74"/>
      <c r="HA317" s="74"/>
      <c r="HB317" s="74"/>
      <c r="HC317" s="74"/>
      <c r="HD317" s="74"/>
      <c r="HE317" s="74"/>
      <c r="HF317" s="74"/>
      <c r="HG317" s="74"/>
    </row>
    <row r="318" spans="3:215" s="51" customFormat="1" x14ac:dyDescent="0.25">
      <c r="C318" s="76"/>
      <c r="D318" s="52"/>
      <c r="E318" s="52"/>
      <c r="F318" s="52"/>
      <c r="G318" s="52"/>
      <c r="H318" s="52"/>
      <c r="I318" s="52"/>
      <c r="J318" s="52"/>
      <c r="K318" s="52"/>
      <c r="M318" s="51">
        <f t="shared" si="35"/>
        <v>0</v>
      </c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CL318" s="52"/>
      <c r="CM318" s="52"/>
      <c r="CN318" s="52"/>
      <c r="CO318" s="52"/>
      <c r="CP318" s="52"/>
      <c r="CR318" s="51" t="e">
        <f>$AP$3*#REF!</f>
        <v>#REF!</v>
      </c>
      <c r="CZ318" s="99"/>
      <c r="DA318" s="99"/>
      <c r="DB318" s="99"/>
      <c r="DC318" s="99"/>
      <c r="DD318" s="99"/>
      <c r="DE318" s="99"/>
      <c r="DF318" s="99"/>
      <c r="DG318" s="99"/>
      <c r="DH318" s="99"/>
      <c r="DI318" s="99"/>
      <c r="DJ318" s="99"/>
      <c r="DK318" s="99"/>
      <c r="DL318" s="99"/>
      <c r="DM318" s="99"/>
      <c r="DN318" s="99"/>
      <c r="DO318" s="99"/>
      <c r="DP318" s="99"/>
      <c r="DQ318" s="99"/>
      <c r="DR318" s="99"/>
      <c r="DS318" s="99"/>
      <c r="DT318" s="99"/>
      <c r="DU318" s="99"/>
      <c r="FX318" s="52"/>
      <c r="FY318" s="52"/>
      <c r="FZ318" s="52"/>
      <c r="GA318" s="52"/>
      <c r="GB318" s="52"/>
      <c r="GD318" s="51">
        <f t="shared" si="34"/>
        <v>0</v>
      </c>
      <c r="GL318" s="74"/>
      <c r="GM318" s="74"/>
      <c r="GN318" s="74"/>
      <c r="GO318" s="74"/>
      <c r="GP318" s="74"/>
      <c r="GQ318" s="74"/>
      <c r="GR318" s="74"/>
      <c r="GS318" s="74"/>
      <c r="GT318" s="74"/>
      <c r="GU318" s="74"/>
      <c r="GV318" s="74"/>
      <c r="GW318" s="74"/>
      <c r="GX318" s="74"/>
      <c r="GY318" s="74"/>
      <c r="GZ318" s="74"/>
      <c r="HA318" s="74"/>
      <c r="HB318" s="74"/>
      <c r="HC318" s="74"/>
      <c r="HD318" s="74"/>
      <c r="HE318" s="74"/>
      <c r="HF318" s="74"/>
      <c r="HG318" s="74"/>
    </row>
    <row r="319" spans="3:215" s="51" customFormat="1" x14ac:dyDescent="0.25">
      <c r="C319" s="76"/>
      <c r="D319" s="52"/>
      <c r="E319" s="52"/>
      <c r="F319" s="52"/>
      <c r="G319" s="52"/>
      <c r="H319" s="52"/>
      <c r="I319" s="52"/>
      <c r="J319" s="52"/>
      <c r="K319" s="52"/>
      <c r="M319" s="51">
        <f t="shared" si="35"/>
        <v>0</v>
      </c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CL319" s="52"/>
      <c r="CM319" s="52"/>
      <c r="CN319" s="52"/>
      <c r="CO319" s="52"/>
      <c r="CP319" s="52"/>
      <c r="CR319" s="51" t="e">
        <f>$AP$3*#REF!</f>
        <v>#REF!</v>
      </c>
      <c r="CZ319" s="99"/>
      <c r="DA319" s="99"/>
      <c r="DB319" s="99"/>
      <c r="DC319" s="99"/>
      <c r="DD319" s="99"/>
      <c r="DE319" s="99"/>
      <c r="DF319" s="99"/>
      <c r="DG319" s="99"/>
      <c r="DH319" s="99"/>
      <c r="DI319" s="99"/>
      <c r="DJ319" s="99"/>
      <c r="DK319" s="99"/>
      <c r="DL319" s="99"/>
      <c r="DM319" s="99"/>
      <c r="DN319" s="99"/>
      <c r="DO319" s="99"/>
      <c r="DP319" s="99"/>
      <c r="DQ319" s="99"/>
      <c r="DR319" s="99"/>
      <c r="DS319" s="99"/>
      <c r="DT319" s="99"/>
      <c r="DU319" s="99"/>
      <c r="FX319" s="52"/>
      <c r="FY319" s="52"/>
      <c r="FZ319" s="52"/>
      <c r="GA319" s="52"/>
      <c r="GB319" s="52"/>
      <c r="GD319" s="51">
        <f t="shared" si="34"/>
        <v>0</v>
      </c>
      <c r="GL319" s="74"/>
      <c r="GM319" s="74"/>
      <c r="GN319" s="74"/>
      <c r="GO319" s="74"/>
      <c r="GP319" s="74"/>
      <c r="GQ319" s="74"/>
      <c r="GR319" s="74"/>
      <c r="GS319" s="74"/>
      <c r="GT319" s="74"/>
      <c r="GU319" s="74"/>
      <c r="GV319" s="74"/>
      <c r="GW319" s="74"/>
      <c r="GX319" s="74"/>
      <c r="GY319" s="74"/>
      <c r="GZ319" s="74"/>
      <c r="HA319" s="74"/>
      <c r="HB319" s="74"/>
      <c r="HC319" s="74"/>
      <c r="HD319" s="74"/>
      <c r="HE319" s="74"/>
      <c r="HF319" s="74"/>
      <c r="HG319" s="74"/>
    </row>
    <row r="320" spans="3:215" s="51" customFormat="1" x14ac:dyDescent="0.25">
      <c r="C320" s="76"/>
      <c r="D320" s="52"/>
      <c r="E320" s="52"/>
      <c r="F320" s="52"/>
      <c r="G320" s="52"/>
      <c r="H320" s="52"/>
      <c r="I320" s="52"/>
      <c r="J320" s="52"/>
      <c r="K320" s="52"/>
      <c r="M320" s="51">
        <f t="shared" si="35"/>
        <v>0</v>
      </c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CL320" s="52"/>
      <c r="CM320" s="52"/>
      <c r="CN320" s="52"/>
      <c r="CO320" s="52"/>
      <c r="CP320" s="52"/>
      <c r="CR320" s="51" t="e">
        <f>$AP$3*#REF!</f>
        <v>#REF!</v>
      </c>
      <c r="CZ320" s="99"/>
      <c r="DA320" s="99"/>
      <c r="DB320" s="99"/>
      <c r="DC320" s="99"/>
      <c r="DD320" s="99"/>
      <c r="DE320" s="99"/>
      <c r="DF320" s="99"/>
      <c r="DG320" s="99"/>
      <c r="DH320" s="99"/>
      <c r="DI320" s="99"/>
      <c r="DJ320" s="99"/>
      <c r="DK320" s="99"/>
      <c r="DL320" s="99"/>
      <c r="DM320" s="99"/>
      <c r="DN320" s="99"/>
      <c r="DO320" s="99"/>
      <c r="DP320" s="99"/>
      <c r="DQ320" s="99"/>
      <c r="DR320" s="99"/>
      <c r="DS320" s="99"/>
      <c r="DT320" s="99"/>
      <c r="DU320" s="99"/>
      <c r="FX320" s="52"/>
      <c r="FY320" s="52"/>
      <c r="FZ320" s="52"/>
      <c r="GA320" s="52"/>
      <c r="GB320" s="52"/>
      <c r="GD320" s="51">
        <f t="shared" si="34"/>
        <v>0</v>
      </c>
      <c r="GL320" s="74"/>
      <c r="GM320" s="74"/>
      <c r="GN320" s="74"/>
      <c r="GO320" s="74"/>
      <c r="GP320" s="74"/>
      <c r="GQ320" s="74"/>
      <c r="GR320" s="74"/>
      <c r="GS320" s="74"/>
      <c r="GT320" s="74"/>
      <c r="GU320" s="74"/>
      <c r="GV320" s="74"/>
      <c r="GW320" s="74"/>
      <c r="GX320" s="74"/>
      <c r="GY320" s="74"/>
      <c r="GZ320" s="74"/>
      <c r="HA320" s="74"/>
      <c r="HB320" s="74"/>
      <c r="HC320" s="74"/>
      <c r="HD320" s="74"/>
      <c r="HE320" s="74"/>
      <c r="HF320" s="74"/>
      <c r="HG320" s="74"/>
    </row>
    <row r="321" spans="3:215" s="51" customFormat="1" x14ac:dyDescent="0.25">
      <c r="C321" s="76"/>
      <c r="D321" s="52"/>
      <c r="E321" s="52"/>
      <c r="F321" s="52"/>
      <c r="G321" s="52"/>
      <c r="H321" s="52"/>
      <c r="I321" s="52"/>
      <c r="J321" s="52"/>
      <c r="K321" s="52"/>
      <c r="M321" s="51">
        <f t="shared" si="35"/>
        <v>0</v>
      </c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CL321" s="52"/>
      <c r="CM321" s="52"/>
      <c r="CN321" s="52"/>
      <c r="CO321" s="52"/>
      <c r="CP321" s="52"/>
      <c r="CR321" s="51" t="e">
        <f>$AP$3*#REF!</f>
        <v>#REF!</v>
      </c>
      <c r="CZ321" s="99"/>
      <c r="DA321" s="99"/>
      <c r="DB321" s="99"/>
      <c r="DC321" s="99"/>
      <c r="DD321" s="99"/>
      <c r="DE321" s="99"/>
      <c r="DF321" s="99"/>
      <c r="DG321" s="99"/>
      <c r="DH321" s="99"/>
      <c r="DI321" s="99"/>
      <c r="DJ321" s="99"/>
      <c r="DK321" s="99"/>
      <c r="DL321" s="99"/>
      <c r="DM321" s="99"/>
      <c r="DN321" s="99"/>
      <c r="DO321" s="99"/>
      <c r="DP321" s="99"/>
      <c r="DQ321" s="99"/>
      <c r="DR321" s="99"/>
      <c r="DS321" s="99"/>
      <c r="DT321" s="99"/>
      <c r="DU321" s="99"/>
      <c r="FX321" s="52"/>
      <c r="FY321" s="52"/>
      <c r="FZ321" s="52"/>
      <c r="GA321" s="52"/>
      <c r="GB321" s="52"/>
      <c r="GD321" s="51">
        <f t="shared" si="34"/>
        <v>0</v>
      </c>
      <c r="GL321" s="74"/>
      <c r="GM321" s="74"/>
      <c r="GN321" s="74"/>
      <c r="GO321" s="74"/>
      <c r="GP321" s="74"/>
      <c r="GQ321" s="74"/>
      <c r="GR321" s="74"/>
      <c r="GS321" s="74"/>
      <c r="GT321" s="74"/>
      <c r="GU321" s="74"/>
      <c r="GV321" s="74"/>
      <c r="GW321" s="74"/>
      <c r="GX321" s="74"/>
      <c r="GY321" s="74"/>
      <c r="GZ321" s="74"/>
      <c r="HA321" s="74"/>
      <c r="HB321" s="74"/>
      <c r="HC321" s="74"/>
      <c r="HD321" s="74"/>
      <c r="HE321" s="74"/>
      <c r="HF321" s="74"/>
      <c r="HG321" s="74"/>
    </row>
    <row r="322" spans="3:215" s="51" customFormat="1" x14ac:dyDescent="0.25">
      <c r="C322" s="76"/>
      <c r="D322" s="52"/>
      <c r="E322" s="52"/>
      <c r="F322" s="52"/>
      <c r="G322" s="52"/>
      <c r="H322" s="52"/>
      <c r="I322" s="52"/>
      <c r="J322" s="52"/>
      <c r="K322" s="52"/>
      <c r="M322" s="51">
        <f t="shared" si="35"/>
        <v>0</v>
      </c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CL322" s="52"/>
      <c r="CM322" s="52"/>
      <c r="CN322" s="52"/>
      <c r="CO322" s="52"/>
      <c r="CP322" s="52"/>
      <c r="CR322" s="51" t="e">
        <f>$AP$3*#REF!</f>
        <v>#REF!</v>
      </c>
      <c r="CZ322" s="99"/>
      <c r="DA322" s="99"/>
      <c r="DB322" s="99"/>
      <c r="DC322" s="99"/>
      <c r="DD322" s="99"/>
      <c r="DE322" s="99"/>
      <c r="DF322" s="99"/>
      <c r="DG322" s="99"/>
      <c r="DH322" s="99"/>
      <c r="DI322" s="99"/>
      <c r="DJ322" s="99"/>
      <c r="DK322" s="99"/>
      <c r="DL322" s="99"/>
      <c r="DM322" s="99"/>
      <c r="DN322" s="99"/>
      <c r="DO322" s="99"/>
      <c r="DP322" s="99"/>
      <c r="DQ322" s="99"/>
      <c r="DR322" s="99"/>
      <c r="DS322" s="99"/>
      <c r="DT322" s="99"/>
      <c r="DU322" s="99"/>
      <c r="FX322" s="52"/>
      <c r="FY322" s="52"/>
      <c r="FZ322" s="52"/>
      <c r="GA322" s="52"/>
      <c r="GB322" s="52"/>
      <c r="GD322" s="51">
        <f t="shared" si="34"/>
        <v>0</v>
      </c>
      <c r="GL322" s="74"/>
      <c r="GM322" s="74"/>
      <c r="GN322" s="74"/>
      <c r="GO322" s="74"/>
      <c r="GP322" s="74"/>
      <c r="GQ322" s="74"/>
      <c r="GR322" s="74"/>
      <c r="GS322" s="74"/>
      <c r="GT322" s="74"/>
      <c r="GU322" s="74"/>
      <c r="GV322" s="74"/>
      <c r="GW322" s="74"/>
      <c r="GX322" s="74"/>
      <c r="GY322" s="74"/>
      <c r="GZ322" s="74"/>
      <c r="HA322" s="74"/>
      <c r="HB322" s="74"/>
      <c r="HC322" s="74"/>
      <c r="HD322" s="74"/>
      <c r="HE322" s="74"/>
      <c r="HF322" s="74"/>
      <c r="HG322" s="74"/>
    </row>
    <row r="323" spans="3:215" s="51" customFormat="1" x14ac:dyDescent="0.25">
      <c r="C323" s="76"/>
      <c r="D323" s="52"/>
      <c r="E323" s="52"/>
      <c r="F323" s="52"/>
      <c r="G323" s="52"/>
      <c r="H323" s="52"/>
      <c r="I323" s="52"/>
      <c r="J323" s="52"/>
      <c r="K323" s="52"/>
      <c r="M323" s="51">
        <f t="shared" si="35"/>
        <v>0</v>
      </c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CL323" s="52"/>
      <c r="CM323" s="52"/>
      <c r="CN323" s="52"/>
      <c r="CO323" s="52"/>
      <c r="CP323" s="52"/>
      <c r="CR323" s="51" t="e">
        <f>$AP$3*#REF!</f>
        <v>#REF!</v>
      </c>
      <c r="CZ323" s="99"/>
      <c r="DA323" s="99"/>
      <c r="DB323" s="99"/>
      <c r="DC323" s="99"/>
      <c r="DD323" s="99"/>
      <c r="DE323" s="99"/>
      <c r="DF323" s="99"/>
      <c r="DG323" s="99"/>
      <c r="DH323" s="99"/>
      <c r="DI323" s="99"/>
      <c r="DJ323" s="99"/>
      <c r="DK323" s="99"/>
      <c r="DL323" s="99"/>
      <c r="DM323" s="99"/>
      <c r="DN323" s="99"/>
      <c r="DO323" s="99"/>
      <c r="DP323" s="99"/>
      <c r="DQ323" s="99"/>
      <c r="DR323" s="99"/>
      <c r="DS323" s="99"/>
      <c r="DT323" s="99"/>
      <c r="DU323" s="99"/>
      <c r="FX323" s="52"/>
      <c r="FY323" s="52"/>
      <c r="FZ323" s="52"/>
      <c r="GA323" s="52"/>
      <c r="GB323" s="52"/>
      <c r="GD323" s="51">
        <f t="shared" si="34"/>
        <v>0</v>
      </c>
      <c r="GL323" s="74"/>
      <c r="GM323" s="74"/>
      <c r="GN323" s="74"/>
      <c r="GO323" s="74"/>
      <c r="GP323" s="74"/>
      <c r="GQ323" s="74"/>
      <c r="GR323" s="74"/>
      <c r="GS323" s="74"/>
      <c r="GT323" s="74"/>
      <c r="GU323" s="74"/>
      <c r="GV323" s="74"/>
      <c r="GW323" s="74"/>
      <c r="GX323" s="74"/>
      <c r="GY323" s="74"/>
      <c r="GZ323" s="74"/>
      <c r="HA323" s="74"/>
      <c r="HB323" s="74"/>
      <c r="HC323" s="74"/>
      <c r="HD323" s="74"/>
      <c r="HE323" s="74"/>
      <c r="HF323" s="74"/>
      <c r="HG323" s="74"/>
    </row>
    <row r="324" spans="3:215" s="51" customFormat="1" x14ac:dyDescent="0.25">
      <c r="C324" s="76"/>
      <c r="D324" s="52"/>
      <c r="E324" s="52"/>
      <c r="F324" s="52"/>
      <c r="G324" s="52"/>
      <c r="H324" s="52"/>
      <c r="I324" s="52"/>
      <c r="J324" s="52"/>
      <c r="K324" s="52"/>
      <c r="M324" s="51">
        <f t="shared" si="35"/>
        <v>0</v>
      </c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CL324" s="52"/>
      <c r="CM324" s="52"/>
      <c r="CN324" s="52"/>
      <c r="CO324" s="52"/>
      <c r="CP324" s="52"/>
      <c r="CR324" s="51" t="e">
        <f>$AP$3*#REF!</f>
        <v>#REF!</v>
      </c>
      <c r="CZ324" s="99"/>
      <c r="DA324" s="99"/>
      <c r="DB324" s="99"/>
      <c r="DC324" s="99"/>
      <c r="DD324" s="99"/>
      <c r="DE324" s="99"/>
      <c r="DF324" s="99"/>
      <c r="DG324" s="99"/>
      <c r="DH324" s="99"/>
      <c r="DI324" s="99"/>
      <c r="DJ324" s="99"/>
      <c r="DK324" s="99"/>
      <c r="DL324" s="99"/>
      <c r="DM324" s="99"/>
      <c r="DN324" s="99"/>
      <c r="DO324" s="99"/>
      <c r="DP324" s="99"/>
      <c r="DQ324" s="99"/>
      <c r="DR324" s="99"/>
      <c r="DS324" s="99"/>
      <c r="DT324" s="99"/>
      <c r="DU324" s="99"/>
      <c r="FX324" s="52"/>
      <c r="FY324" s="52"/>
      <c r="FZ324" s="52"/>
      <c r="GA324" s="52"/>
      <c r="GB324" s="52"/>
      <c r="GD324" s="51">
        <f t="shared" si="34"/>
        <v>0</v>
      </c>
      <c r="GL324" s="74"/>
      <c r="GM324" s="74"/>
      <c r="GN324" s="74"/>
      <c r="GO324" s="74"/>
      <c r="GP324" s="74"/>
      <c r="GQ324" s="74"/>
      <c r="GR324" s="74"/>
      <c r="GS324" s="74"/>
      <c r="GT324" s="74"/>
      <c r="GU324" s="74"/>
      <c r="GV324" s="74"/>
      <c r="GW324" s="74"/>
      <c r="GX324" s="74"/>
      <c r="GY324" s="74"/>
      <c r="GZ324" s="74"/>
      <c r="HA324" s="74"/>
      <c r="HB324" s="74"/>
      <c r="HC324" s="74"/>
      <c r="HD324" s="74"/>
      <c r="HE324" s="74"/>
      <c r="HF324" s="74"/>
      <c r="HG324" s="74"/>
    </row>
    <row r="325" spans="3:215" s="51" customFormat="1" x14ac:dyDescent="0.25">
      <c r="C325" s="76"/>
      <c r="D325" s="52"/>
      <c r="E325" s="52"/>
      <c r="F325" s="52"/>
      <c r="G325" s="52"/>
      <c r="H325" s="52"/>
      <c r="I325" s="52"/>
      <c r="J325" s="52"/>
      <c r="K325" s="52"/>
      <c r="M325" s="51">
        <f t="shared" si="35"/>
        <v>0</v>
      </c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CL325" s="52"/>
      <c r="CM325" s="52"/>
      <c r="CN325" s="52"/>
      <c r="CO325" s="52"/>
      <c r="CP325" s="52"/>
      <c r="CR325" s="51" t="e">
        <f>$AP$3*#REF!</f>
        <v>#REF!</v>
      </c>
      <c r="CZ325" s="99"/>
      <c r="DA325" s="99"/>
      <c r="DB325" s="99"/>
      <c r="DC325" s="99"/>
      <c r="DD325" s="99"/>
      <c r="DE325" s="99"/>
      <c r="DF325" s="99"/>
      <c r="DG325" s="99"/>
      <c r="DH325" s="99"/>
      <c r="DI325" s="99"/>
      <c r="DJ325" s="99"/>
      <c r="DK325" s="99"/>
      <c r="DL325" s="99"/>
      <c r="DM325" s="99"/>
      <c r="DN325" s="99"/>
      <c r="DO325" s="99"/>
      <c r="DP325" s="99"/>
      <c r="DQ325" s="99"/>
      <c r="DR325" s="99"/>
      <c r="DS325" s="99"/>
      <c r="DT325" s="99"/>
      <c r="DU325" s="99"/>
      <c r="FX325" s="52"/>
      <c r="FY325" s="52"/>
      <c r="FZ325" s="52"/>
      <c r="GA325" s="52"/>
      <c r="GB325" s="52"/>
      <c r="GD325" s="51">
        <f t="shared" si="34"/>
        <v>0</v>
      </c>
      <c r="GL325" s="74"/>
      <c r="GM325" s="74"/>
      <c r="GN325" s="74"/>
      <c r="GO325" s="74"/>
      <c r="GP325" s="74"/>
      <c r="GQ325" s="74"/>
      <c r="GR325" s="74"/>
      <c r="GS325" s="74"/>
      <c r="GT325" s="74"/>
      <c r="GU325" s="74"/>
      <c r="GV325" s="74"/>
      <c r="GW325" s="74"/>
      <c r="GX325" s="74"/>
      <c r="GY325" s="74"/>
      <c r="GZ325" s="74"/>
      <c r="HA325" s="74"/>
      <c r="HB325" s="74"/>
      <c r="HC325" s="74"/>
      <c r="HD325" s="74"/>
      <c r="HE325" s="74"/>
      <c r="HF325" s="74"/>
      <c r="HG325" s="74"/>
    </row>
    <row r="326" spans="3:215" s="51" customFormat="1" x14ac:dyDescent="0.25">
      <c r="C326" s="76"/>
      <c r="D326" s="52"/>
      <c r="E326" s="52"/>
      <c r="F326" s="52"/>
      <c r="G326" s="52"/>
      <c r="H326" s="52"/>
      <c r="I326" s="52"/>
      <c r="J326" s="52"/>
      <c r="K326" s="52"/>
      <c r="M326" s="51">
        <f t="shared" si="35"/>
        <v>0</v>
      </c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CL326" s="52"/>
      <c r="CM326" s="52"/>
      <c r="CN326" s="52"/>
      <c r="CO326" s="52"/>
      <c r="CP326" s="52"/>
      <c r="CR326" s="51" t="e">
        <f>$AP$3*#REF!</f>
        <v>#REF!</v>
      </c>
      <c r="CZ326" s="99"/>
      <c r="DA326" s="99"/>
      <c r="DB326" s="99"/>
      <c r="DC326" s="99"/>
      <c r="DD326" s="99"/>
      <c r="DE326" s="99"/>
      <c r="DF326" s="99"/>
      <c r="DG326" s="99"/>
      <c r="DH326" s="99"/>
      <c r="DI326" s="99"/>
      <c r="DJ326" s="99"/>
      <c r="DK326" s="99"/>
      <c r="DL326" s="99"/>
      <c r="DM326" s="99"/>
      <c r="DN326" s="99"/>
      <c r="DO326" s="99"/>
      <c r="DP326" s="99"/>
      <c r="DQ326" s="99"/>
      <c r="DR326" s="99"/>
      <c r="DS326" s="99"/>
      <c r="DT326" s="99"/>
      <c r="DU326" s="99"/>
      <c r="FX326" s="52"/>
      <c r="FY326" s="52"/>
      <c r="FZ326" s="52"/>
      <c r="GA326" s="52"/>
      <c r="GB326" s="52"/>
      <c r="GD326" s="51">
        <f t="shared" ref="GD326:GD389" si="38">$AP$3*FU328</f>
        <v>0</v>
      </c>
      <c r="GL326" s="74"/>
      <c r="GM326" s="74"/>
      <c r="GN326" s="74"/>
      <c r="GO326" s="74"/>
      <c r="GP326" s="74"/>
      <c r="GQ326" s="74"/>
      <c r="GR326" s="74"/>
      <c r="GS326" s="74"/>
      <c r="GT326" s="74"/>
      <c r="GU326" s="74"/>
      <c r="GV326" s="74"/>
      <c r="GW326" s="74"/>
      <c r="GX326" s="74"/>
      <c r="GY326" s="74"/>
      <c r="GZ326" s="74"/>
      <c r="HA326" s="74"/>
      <c r="HB326" s="74"/>
      <c r="HC326" s="74"/>
      <c r="HD326" s="74"/>
      <c r="HE326" s="74"/>
      <c r="HF326" s="74"/>
      <c r="HG326" s="74"/>
    </row>
    <row r="327" spans="3:215" s="51" customFormat="1" x14ac:dyDescent="0.25">
      <c r="C327" s="76"/>
      <c r="D327" s="52"/>
      <c r="E327" s="52"/>
      <c r="F327" s="52"/>
      <c r="G327" s="52"/>
      <c r="H327" s="52"/>
      <c r="I327" s="52"/>
      <c r="J327" s="52"/>
      <c r="K327" s="52"/>
      <c r="M327" s="51">
        <f t="shared" si="35"/>
        <v>0</v>
      </c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CL327" s="52"/>
      <c r="CM327" s="52"/>
      <c r="CN327" s="52"/>
      <c r="CO327" s="52"/>
      <c r="CP327" s="52"/>
      <c r="CR327" s="51" t="e">
        <f>$AP$3*#REF!</f>
        <v>#REF!</v>
      </c>
      <c r="CZ327" s="99"/>
      <c r="DA327" s="99"/>
      <c r="DB327" s="99"/>
      <c r="DC327" s="99"/>
      <c r="DD327" s="99"/>
      <c r="DE327" s="99"/>
      <c r="DF327" s="99"/>
      <c r="DG327" s="99"/>
      <c r="DH327" s="99"/>
      <c r="DI327" s="99"/>
      <c r="DJ327" s="99"/>
      <c r="DK327" s="99"/>
      <c r="DL327" s="99"/>
      <c r="DM327" s="99"/>
      <c r="DN327" s="99"/>
      <c r="DO327" s="99"/>
      <c r="DP327" s="99"/>
      <c r="DQ327" s="99"/>
      <c r="DR327" s="99"/>
      <c r="DS327" s="99"/>
      <c r="DT327" s="99"/>
      <c r="DU327" s="99"/>
      <c r="FX327" s="52"/>
      <c r="FY327" s="52"/>
      <c r="FZ327" s="52"/>
      <c r="GA327" s="52"/>
      <c r="GB327" s="52"/>
      <c r="GD327" s="51">
        <f t="shared" si="38"/>
        <v>0</v>
      </c>
      <c r="GL327" s="74"/>
      <c r="GM327" s="74"/>
      <c r="GN327" s="74"/>
      <c r="GO327" s="74"/>
      <c r="GP327" s="74"/>
      <c r="GQ327" s="74"/>
      <c r="GR327" s="74"/>
      <c r="GS327" s="74"/>
      <c r="GT327" s="74"/>
      <c r="GU327" s="74"/>
      <c r="GV327" s="74"/>
      <c r="GW327" s="74"/>
      <c r="GX327" s="74"/>
      <c r="GY327" s="74"/>
      <c r="GZ327" s="74"/>
      <c r="HA327" s="74"/>
      <c r="HB327" s="74"/>
      <c r="HC327" s="74"/>
      <c r="HD327" s="74"/>
      <c r="HE327" s="74"/>
      <c r="HF327" s="74"/>
      <c r="HG327" s="74"/>
    </row>
    <row r="328" spans="3:215" s="51" customFormat="1" x14ac:dyDescent="0.25">
      <c r="C328" s="76"/>
      <c r="D328" s="52"/>
      <c r="E328" s="52"/>
      <c r="F328" s="52"/>
      <c r="G328" s="52"/>
      <c r="H328" s="52"/>
      <c r="I328" s="52"/>
      <c r="J328" s="52"/>
      <c r="K328" s="52"/>
      <c r="M328" s="51">
        <f t="shared" si="35"/>
        <v>0</v>
      </c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CL328" s="52"/>
      <c r="CM328" s="52"/>
      <c r="CN328" s="52"/>
      <c r="CO328" s="52"/>
      <c r="CP328" s="52"/>
      <c r="CR328" s="51" t="e">
        <f>$AP$3*#REF!</f>
        <v>#REF!</v>
      </c>
      <c r="CZ328" s="99"/>
      <c r="DA328" s="99"/>
      <c r="DB328" s="99"/>
      <c r="DC328" s="99"/>
      <c r="DD328" s="99"/>
      <c r="DE328" s="99"/>
      <c r="DF328" s="99"/>
      <c r="DG328" s="99"/>
      <c r="DH328" s="99"/>
      <c r="DI328" s="99"/>
      <c r="DJ328" s="99"/>
      <c r="DK328" s="99"/>
      <c r="DL328" s="99"/>
      <c r="DM328" s="99"/>
      <c r="DN328" s="99"/>
      <c r="DO328" s="99"/>
      <c r="DP328" s="99"/>
      <c r="DQ328" s="99"/>
      <c r="DR328" s="99"/>
      <c r="DS328" s="99"/>
      <c r="DT328" s="99"/>
      <c r="DU328" s="99"/>
      <c r="FX328" s="52"/>
      <c r="FY328" s="52"/>
      <c r="FZ328" s="52"/>
      <c r="GA328" s="52"/>
      <c r="GB328" s="52"/>
      <c r="GD328" s="51">
        <f t="shared" si="38"/>
        <v>0</v>
      </c>
      <c r="GL328" s="74"/>
      <c r="GM328" s="74"/>
      <c r="GN328" s="74"/>
      <c r="GO328" s="74"/>
      <c r="GP328" s="74"/>
      <c r="GQ328" s="74"/>
      <c r="GR328" s="74"/>
      <c r="GS328" s="74"/>
      <c r="GT328" s="74"/>
      <c r="GU328" s="74"/>
      <c r="GV328" s="74"/>
      <c r="GW328" s="74"/>
      <c r="GX328" s="74"/>
      <c r="GY328" s="74"/>
      <c r="GZ328" s="74"/>
      <c r="HA328" s="74"/>
      <c r="HB328" s="74"/>
      <c r="HC328" s="74"/>
      <c r="HD328" s="74"/>
      <c r="HE328" s="74"/>
      <c r="HF328" s="74"/>
      <c r="HG328" s="74"/>
    </row>
    <row r="329" spans="3:215" s="51" customFormat="1" x14ac:dyDescent="0.25">
      <c r="C329" s="76"/>
      <c r="D329" s="52"/>
      <c r="E329" s="52"/>
      <c r="F329" s="52"/>
      <c r="G329" s="52"/>
      <c r="H329" s="52"/>
      <c r="I329" s="52"/>
      <c r="J329" s="52"/>
      <c r="K329" s="52"/>
      <c r="M329" s="51">
        <f t="shared" si="35"/>
        <v>0</v>
      </c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CL329" s="52"/>
      <c r="CM329" s="52"/>
      <c r="CN329" s="52"/>
      <c r="CO329" s="52"/>
      <c r="CP329" s="52"/>
      <c r="CR329" s="51" t="e">
        <f>$AP$3*#REF!</f>
        <v>#REF!</v>
      </c>
      <c r="CZ329" s="99"/>
      <c r="DA329" s="99"/>
      <c r="DB329" s="99"/>
      <c r="DC329" s="99"/>
      <c r="DD329" s="99"/>
      <c r="DE329" s="99"/>
      <c r="DF329" s="99"/>
      <c r="DG329" s="99"/>
      <c r="DH329" s="99"/>
      <c r="DI329" s="99"/>
      <c r="DJ329" s="99"/>
      <c r="DK329" s="99"/>
      <c r="DL329" s="99"/>
      <c r="DM329" s="99"/>
      <c r="DN329" s="99"/>
      <c r="DO329" s="99"/>
      <c r="DP329" s="99"/>
      <c r="DQ329" s="99"/>
      <c r="DR329" s="99"/>
      <c r="DS329" s="99"/>
      <c r="DT329" s="99"/>
      <c r="DU329" s="99"/>
      <c r="FX329" s="52"/>
      <c r="FY329" s="52"/>
      <c r="FZ329" s="52"/>
      <c r="GA329" s="52"/>
      <c r="GB329" s="52"/>
      <c r="GD329" s="51">
        <f t="shared" si="38"/>
        <v>0</v>
      </c>
      <c r="GL329" s="74"/>
      <c r="GM329" s="74"/>
      <c r="GN329" s="74"/>
      <c r="GO329" s="74"/>
      <c r="GP329" s="74"/>
      <c r="GQ329" s="74"/>
      <c r="GR329" s="74"/>
      <c r="GS329" s="74"/>
      <c r="GT329" s="74"/>
      <c r="GU329" s="74"/>
      <c r="GV329" s="74"/>
      <c r="GW329" s="74"/>
      <c r="GX329" s="74"/>
      <c r="GY329" s="74"/>
      <c r="GZ329" s="74"/>
      <c r="HA329" s="74"/>
      <c r="HB329" s="74"/>
      <c r="HC329" s="74"/>
      <c r="HD329" s="74"/>
      <c r="HE329" s="74"/>
      <c r="HF329" s="74"/>
      <c r="HG329" s="74"/>
    </row>
    <row r="330" spans="3:215" s="51" customFormat="1" x14ac:dyDescent="0.25">
      <c r="C330" s="76"/>
      <c r="D330" s="52"/>
      <c r="E330" s="52"/>
      <c r="F330" s="52"/>
      <c r="G330" s="52"/>
      <c r="H330" s="52"/>
      <c r="I330" s="52"/>
      <c r="J330" s="52"/>
      <c r="K330" s="52"/>
      <c r="M330" s="51">
        <f t="shared" si="35"/>
        <v>0</v>
      </c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CL330" s="52"/>
      <c r="CM330" s="52"/>
      <c r="CN330" s="52"/>
      <c r="CO330" s="52"/>
      <c r="CP330" s="52"/>
      <c r="CR330" s="51" t="e">
        <f>$AP$3*#REF!</f>
        <v>#REF!</v>
      </c>
      <c r="CZ330" s="99"/>
      <c r="DA330" s="99"/>
      <c r="DB330" s="99"/>
      <c r="DC330" s="99"/>
      <c r="DD330" s="99"/>
      <c r="DE330" s="99"/>
      <c r="DF330" s="99"/>
      <c r="DG330" s="99"/>
      <c r="DH330" s="99"/>
      <c r="DI330" s="99"/>
      <c r="DJ330" s="99"/>
      <c r="DK330" s="99"/>
      <c r="DL330" s="99"/>
      <c r="DM330" s="99"/>
      <c r="DN330" s="99"/>
      <c r="DO330" s="99"/>
      <c r="DP330" s="99"/>
      <c r="DQ330" s="99"/>
      <c r="DR330" s="99"/>
      <c r="DS330" s="99"/>
      <c r="DT330" s="99"/>
      <c r="DU330" s="99"/>
      <c r="FX330" s="52"/>
      <c r="FY330" s="52"/>
      <c r="FZ330" s="52"/>
      <c r="GA330" s="52"/>
      <c r="GB330" s="52"/>
      <c r="GD330" s="51">
        <f t="shared" si="38"/>
        <v>0</v>
      </c>
      <c r="GL330" s="74"/>
      <c r="GM330" s="74"/>
      <c r="GN330" s="74"/>
      <c r="GO330" s="74"/>
      <c r="GP330" s="74"/>
      <c r="GQ330" s="74"/>
      <c r="GR330" s="74"/>
      <c r="GS330" s="74"/>
      <c r="GT330" s="74"/>
      <c r="GU330" s="74"/>
      <c r="GV330" s="74"/>
      <c r="GW330" s="74"/>
      <c r="GX330" s="74"/>
      <c r="GY330" s="74"/>
      <c r="GZ330" s="74"/>
      <c r="HA330" s="74"/>
      <c r="HB330" s="74"/>
      <c r="HC330" s="74"/>
      <c r="HD330" s="74"/>
      <c r="HE330" s="74"/>
      <c r="HF330" s="74"/>
      <c r="HG330" s="74"/>
    </row>
    <row r="331" spans="3:215" s="51" customFormat="1" x14ac:dyDescent="0.25">
      <c r="C331" s="76"/>
      <c r="D331" s="52"/>
      <c r="E331" s="52"/>
      <c r="F331" s="52"/>
      <c r="G331" s="52"/>
      <c r="H331" s="52"/>
      <c r="I331" s="52"/>
      <c r="J331" s="52"/>
      <c r="K331" s="52"/>
      <c r="M331" s="51">
        <f t="shared" si="35"/>
        <v>0</v>
      </c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CL331" s="52"/>
      <c r="CM331" s="52"/>
      <c r="CN331" s="52"/>
      <c r="CO331" s="52"/>
      <c r="CP331" s="52"/>
      <c r="CR331" s="51" t="e">
        <f>$AP$3*#REF!</f>
        <v>#REF!</v>
      </c>
      <c r="CZ331" s="99"/>
      <c r="DA331" s="99"/>
      <c r="DB331" s="99"/>
      <c r="DC331" s="99"/>
      <c r="DD331" s="99"/>
      <c r="DE331" s="99"/>
      <c r="DF331" s="99"/>
      <c r="DG331" s="99"/>
      <c r="DH331" s="99"/>
      <c r="DI331" s="99"/>
      <c r="DJ331" s="99"/>
      <c r="DK331" s="99"/>
      <c r="DL331" s="99"/>
      <c r="DM331" s="99"/>
      <c r="DN331" s="99"/>
      <c r="DO331" s="99"/>
      <c r="DP331" s="99"/>
      <c r="DQ331" s="99"/>
      <c r="DR331" s="99"/>
      <c r="DS331" s="99"/>
      <c r="DT331" s="99"/>
      <c r="DU331" s="99"/>
      <c r="FX331" s="52"/>
      <c r="FY331" s="52"/>
      <c r="FZ331" s="52"/>
      <c r="GA331" s="52"/>
      <c r="GB331" s="52"/>
      <c r="GD331" s="51">
        <f t="shared" si="38"/>
        <v>0</v>
      </c>
      <c r="GL331" s="74"/>
      <c r="GM331" s="74"/>
      <c r="GN331" s="74"/>
      <c r="GO331" s="74"/>
      <c r="GP331" s="74"/>
      <c r="GQ331" s="74"/>
      <c r="GR331" s="74"/>
      <c r="GS331" s="74"/>
      <c r="GT331" s="74"/>
      <c r="GU331" s="74"/>
      <c r="GV331" s="74"/>
      <c r="GW331" s="74"/>
      <c r="GX331" s="74"/>
      <c r="GY331" s="74"/>
      <c r="GZ331" s="74"/>
      <c r="HA331" s="74"/>
      <c r="HB331" s="74"/>
      <c r="HC331" s="74"/>
      <c r="HD331" s="74"/>
      <c r="HE331" s="74"/>
      <c r="HF331" s="74"/>
      <c r="HG331" s="74"/>
    </row>
    <row r="332" spans="3:215" s="51" customFormat="1" x14ac:dyDescent="0.25">
      <c r="C332" s="76"/>
      <c r="D332" s="52"/>
      <c r="E332" s="52"/>
      <c r="F332" s="52"/>
      <c r="G332" s="52"/>
      <c r="H332" s="52"/>
      <c r="I332" s="52"/>
      <c r="J332" s="52"/>
      <c r="K332" s="52"/>
      <c r="M332" s="51">
        <f t="shared" si="35"/>
        <v>0</v>
      </c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CL332" s="52"/>
      <c r="CM332" s="52"/>
      <c r="CN332" s="52"/>
      <c r="CO332" s="52"/>
      <c r="CP332" s="52"/>
      <c r="CR332" s="51" t="e">
        <f>$AP$3*#REF!</f>
        <v>#REF!</v>
      </c>
      <c r="CZ332" s="99"/>
      <c r="DA332" s="99"/>
      <c r="DB332" s="99"/>
      <c r="DC332" s="99"/>
      <c r="DD332" s="99"/>
      <c r="DE332" s="99"/>
      <c r="DF332" s="99"/>
      <c r="DG332" s="99"/>
      <c r="DH332" s="99"/>
      <c r="DI332" s="99"/>
      <c r="DJ332" s="99"/>
      <c r="DK332" s="99"/>
      <c r="DL332" s="99"/>
      <c r="DM332" s="99"/>
      <c r="DN332" s="99"/>
      <c r="DO332" s="99"/>
      <c r="DP332" s="99"/>
      <c r="DQ332" s="99"/>
      <c r="DR332" s="99"/>
      <c r="DS332" s="99"/>
      <c r="DT332" s="99"/>
      <c r="DU332" s="99"/>
      <c r="FX332" s="52"/>
      <c r="FY332" s="52"/>
      <c r="FZ332" s="52"/>
      <c r="GA332" s="52"/>
      <c r="GB332" s="52"/>
      <c r="GD332" s="51">
        <f t="shared" si="38"/>
        <v>0</v>
      </c>
      <c r="GL332" s="74"/>
      <c r="GM332" s="74"/>
      <c r="GN332" s="74"/>
      <c r="GO332" s="74"/>
      <c r="GP332" s="74"/>
      <c r="GQ332" s="74"/>
      <c r="GR332" s="74"/>
      <c r="GS332" s="74"/>
      <c r="GT332" s="74"/>
      <c r="GU332" s="74"/>
      <c r="GV332" s="74"/>
      <c r="GW332" s="74"/>
      <c r="GX332" s="74"/>
      <c r="GY332" s="74"/>
      <c r="GZ332" s="74"/>
      <c r="HA332" s="74"/>
      <c r="HB332" s="74"/>
      <c r="HC332" s="74"/>
      <c r="HD332" s="74"/>
      <c r="HE332" s="74"/>
      <c r="HF332" s="74"/>
      <c r="HG332" s="74"/>
    </row>
    <row r="333" spans="3:215" s="51" customFormat="1" x14ac:dyDescent="0.25">
      <c r="C333" s="76"/>
      <c r="D333" s="52"/>
      <c r="E333" s="52"/>
      <c r="F333" s="52"/>
      <c r="G333" s="52"/>
      <c r="H333" s="52"/>
      <c r="I333" s="52"/>
      <c r="J333" s="52"/>
      <c r="K333" s="52"/>
      <c r="M333" s="51">
        <f t="shared" si="35"/>
        <v>0</v>
      </c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CL333" s="52"/>
      <c r="CM333" s="52"/>
      <c r="CN333" s="52"/>
      <c r="CO333" s="52"/>
      <c r="CP333" s="52"/>
      <c r="CR333" s="51" t="e">
        <f>$AP$3*#REF!</f>
        <v>#REF!</v>
      </c>
      <c r="CZ333" s="99"/>
      <c r="DA333" s="99"/>
      <c r="DB333" s="99"/>
      <c r="DC333" s="99"/>
      <c r="DD333" s="99"/>
      <c r="DE333" s="99"/>
      <c r="DF333" s="99"/>
      <c r="DG333" s="99"/>
      <c r="DH333" s="99"/>
      <c r="DI333" s="99"/>
      <c r="DJ333" s="99"/>
      <c r="DK333" s="99"/>
      <c r="DL333" s="99"/>
      <c r="DM333" s="99"/>
      <c r="DN333" s="99"/>
      <c r="DO333" s="99"/>
      <c r="DP333" s="99"/>
      <c r="DQ333" s="99"/>
      <c r="DR333" s="99"/>
      <c r="DS333" s="99"/>
      <c r="DT333" s="99"/>
      <c r="DU333" s="99"/>
      <c r="FX333" s="52"/>
      <c r="FY333" s="52"/>
      <c r="FZ333" s="52"/>
      <c r="GA333" s="52"/>
      <c r="GB333" s="52"/>
      <c r="GD333" s="51">
        <f t="shared" si="38"/>
        <v>0</v>
      </c>
      <c r="GL333" s="74"/>
      <c r="GM333" s="74"/>
      <c r="GN333" s="74"/>
      <c r="GO333" s="74"/>
      <c r="GP333" s="74"/>
      <c r="GQ333" s="74"/>
      <c r="GR333" s="74"/>
      <c r="GS333" s="74"/>
      <c r="GT333" s="74"/>
      <c r="GU333" s="74"/>
      <c r="GV333" s="74"/>
      <c r="GW333" s="74"/>
      <c r="GX333" s="74"/>
      <c r="GY333" s="74"/>
      <c r="GZ333" s="74"/>
      <c r="HA333" s="74"/>
      <c r="HB333" s="74"/>
      <c r="HC333" s="74"/>
      <c r="HD333" s="74"/>
      <c r="HE333" s="74"/>
      <c r="HF333" s="74"/>
      <c r="HG333" s="74"/>
    </row>
    <row r="334" spans="3:215" s="51" customFormat="1" x14ac:dyDescent="0.25">
      <c r="C334" s="76"/>
      <c r="D334" s="52"/>
      <c r="E334" s="52"/>
      <c r="F334" s="52"/>
      <c r="G334" s="52"/>
      <c r="H334" s="52"/>
      <c r="I334" s="52"/>
      <c r="J334" s="52"/>
      <c r="K334" s="52"/>
      <c r="M334" s="51">
        <f t="shared" ref="M334:M397" si="39">$AP$3*F336</f>
        <v>0</v>
      </c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CL334" s="52"/>
      <c r="CM334" s="52"/>
      <c r="CN334" s="52"/>
      <c r="CO334" s="52"/>
      <c r="CP334" s="52"/>
      <c r="CR334" s="51" t="e">
        <f>$AP$3*#REF!</f>
        <v>#REF!</v>
      </c>
      <c r="CZ334" s="99"/>
      <c r="DA334" s="99"/>
      <c r="DB334" s="99"/>
      <c r="DC334" s="99"/>
      <c r="DD334" s="99"/>
      <c r="DE334" s="99"/>
      <c r="DF334" s="99"/>
      <c r="DG334" s="99"/>
      <c r="DH334" s="99"/>
      <c r="DI334" s="99"/>
      <c r="DJ334" s="99"/>
      <c r="DK334" s="99"/>
      <c r="DL334" s="99"/>
      <c r="DM334" s="99"/>
      <c r="DN334" s="99"/>
      <c r="DO334" s="99"/>
      <c r="DP334" s="99"/>
      <c r="DQ334" s="99"/>
      <c r="DR334" s="99"/>
      <c r="DS334" s="99"/>
      <c r="DT334" s="99"/>
      <c r="DU334" s="99"/>
      <c r="FX334" s="52"/>
      <c r="FY334" s="52"/>
      <c r="FZ334" s="52"/>
      <c r="GA334" s="52"/>
      <c r="GB334" s="52"/>
      <c r="GD334" s="51">
        <f t="shared" si="38"/>
        <v>0</v>
      </c>
      <c r="GL334" s="74"/>
      <c r="GM334" s="74"/>
      <c r="GN334" s="74"/>
      <c r="GO334" s="74"/>
      <c r="GP334" s="74"/>
      <c r="GQ334" s="74"/>
      <c r="GR334" s="74"/>
      <c r="GS334" s="74"/>
      <c r="GT334" s="74"/>
      <c r="GU334" s="74"/>
      <c r="GV334" s="74"/>
      <c r="GW334" s="74"/>
      <c r="GX334" s="74"/>
      <c r="GY334" s="74"/>
      <c r="GZ334" s="74"/>
      <c r="HA334" s="74"/>
      <c r="HB334" s="74"/>
      <c r="HC334" s="74"/>
      <c r="HD334" s="74"/>
      <c r="HE334" s="74"/>
      <c r="HF334" s="74"/>
      <c r="HG334" s="74"/>
    </row>
    <row r="335" spans="3:215" s="51" customFormat="1" x14ac:dyDescent="0.25">
      <c r="C335" s="76"/>
      <c r="D335" s="52"/>
      <c r="E335" s="52"/>
      <c r="F335" s="52"/>
      <c r="G335" s="52"/>
      <c r="H335" s="52"/>
      <c r="I335" s="52"/>
      <c r="J335" s="52"/>
      <c r="K335" s="52"/>
      <c r="M335" s="51">
        <f t="shared" si="39"/>
        <v>0</v>
      </c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CL335" s="52"/>
      <c r="CM335" s="52"/>
      <c r="CN335" s="52"/>
      <c r="CO335" s="52"/>
      <c r="CP335" s="52"/>
      <c r="CR335" s="51" t="e">
        <f>$AP$3*#REF!</f>
        <v>#REF!</v>
      </c>
      <c r="CZ335" s="99"/>
      <c r="DA335" s="99"/>
      <c r="DB335" s="99"/>
      <c r="DC335" s="99"/>
      <c r="DD335" s="99"/>
      <c r="DE335" s="99"/>
      <c r="DF335" s="99"/>
      <c r="DG335" s="99"/>
      <c r="DH335" s="99"/>
      <c r="DI335" s="99"/>
      <c r="DJ335" s="99"/>
      <c r="DK335" s="99"/>
      <c r="DL335" s="99"/>
      <c r="DM335" s="99"/>
      <c r="DN335" s="99"/>
      <c r="DO335" s="99"/>
      <c r="DP335" s="99"/>
      <c r="DQ335" s="99"/>
      <c r="DR335" s="99"/>
      <c r="DS335" s="99"/>
      <c r="DT335" s="99"/>
      <c r="DU335" s="99"/>
      <c r="FX335" s="52"/>
      <c r="FY335" s="52"/>
      <c r="FZ335" s="52"/>
      <c r="GA335" s="52"/>
      <c r="GB335" s="52"/>
      <c r="GD335" s="51">
        <f t="shared" si="38"/>
        <v>0</v>
      </c>
      <c r="GL335" s="74"/>
      <c r="GM335" s="74"/>
      <c r="GN335" s="74"/>
      <c r="GO335" s="74"/>
      <c r="GP335" s="74"/>
      <c r="GQ335" s="74"/>
      <c r="GR335" s="74"/>
      <c r="GS335" s="74"/>
      <c r="GT335" s="74"/>
      <c r="GU335" s="74"/>
      <c r="GV335" s="74"/>
      <c r="GW335" s="74"/>
      <c r="GX335" s="74"/>
      <c r="GY335" s="74"/>
      <c r="GZ335" s="74"/>
      <c r="HA335" s="74"/>
      <c r="HB335" s="74"/>
      <c r="HC335" s="74"/>
      <c r="HD335" s="74"/>
      <c r="HE335" s="74"/>
      <c r="HF335" s="74"/>
      <c r="HG335" s="74"/>
    </row>
    <row r="336" spans="3:215" s="51" customFormat="1" x14ac:dyDescent="0.25">
      <c r="C336" s="76"/>
      <c r="D336" s="52"/>
      <c r="E336" s="52"/>
      <c r="F336" s="52"/>
      <c r="G336" s="52"/>
      <c r="H336" s="52"/>
      <c r="I336" s="52"/>
      <c r="J336" s="52"/>
      <c r="K336" s="52"/>
      <c r="M336" s="51">
        <f t="shared" si="39"/>
        <v>0</v>
      </c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CL336" s="52"/>
      <c r="CM336" s="52"/>
      <c r="CN336" s="52"/>
      <c r="CO336" s="52"/>
      <c r="CP336" s="52"/>
      <c r="CR336" s="51" t="e">
        <f>$AP$3*#REF!</f>
        <v>#REF!</v>
      </c>
      <c r="CZ336" s="99"/>
      <c r="DA336" s="99"/>
      <c r="DB336" s="99"/>
      <c r="DC336" s="99"/>
      <c r="DD336" s="99"/>
      <c r="DE336" s="99"/>
      <c r="DF336" s="99"/>
      <c r="DG336" s="99"/>
      <c r="DH336" s="99"/>
      <c r="DI336" s="99"/>
      <c r="DJ336" s="99"/>
      <c r="DK336" s="99"/>
      <c r="DL336" s="99"/>
      <c r="DM336" s="99"/>
      <c r="DN336" s="99"/>
      <c r="DO336" s="99"/>
      <c r="DP336" s="99"/>
      <c r="DQ336" s="99"/>
      <c r="DR336" s="99"/>
      <c r="DS336" s="99"/>
      <c r="DT336" s="99"/>
      <c r="DU336" s="99"/>
      <c r="FX336" s="52"/>
      <c r="FY336" s="52"/>
      <c r="FZ336" s="52"/>
      <c r="GA336" s="52"/>
      <c r="GB336" s="52"/>
      <c r="GD336" s="51">
        <f t="shared" si="38"/>
        <v>0</v>
      </c>
      <c r="GL336" s="74"/>
      <c r="GM336" s="74"/>
      <c r="GN336" s="74"/>
      <c r="GO336" s="74"/>
      <c r="GP336" s="74"/>
      <c r="GQ336" s="74"/>
      <c r="GR336" s="74"/>
      <c r="GS336" s="74"/>
      <c r="GT336" s="74"/>
      <c r="GU336" s="74"/>
      <c r="GV336" s="74"/>
      <c r="GW336" s="74"/>
      <c r="GX336" s="74"/>
      <c r="GY336" s="74"/>
      <c r="GZ336" s="74"/>
      <c r="HA336" s="74"/>
      <c r="HB336" s="74"/>
      <c r="HC336" s="74"/>
      <c r="HD336" s="74"/>
      <c r="HE336" s="74"/>
      <c r="HF336" s="74"/>
      <c r="HG336" s="74"/>
    </row>
    <row r="337" spans="3:215" s="51" customFormat="1" x14ac:dyDescent="0.25">
      <c r="C337" s="76"/>
      <c r="D337" s="52"/>
      <c r="E337" s="52"/>
      <c r="F337" s="52"/>
      <c r="G337" s="52"/>
      <c r="H337" s="52"/>
      <c r="I337" s="52"/>
      <c r="J337" s="52"/>
      <c r="K337" s="52"/>
      <c r="M337" s="51">
        <f t="shared" si="39"/>
        <v>0</v>
      </c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CL337" s="52"/>
      <c r="CM337" s="52"/>
      <c r="CN337" s="52"/>
      <c r="CO337" s="52"/>
      <c r="CP337" s="52"/>
      <c r="CR337" s="51" t="e">
        <f>$AP$3*#REF!</f>
        <v>#REF!</v>
      </c>
      <c r="CZ337" s="99"/>
      <c r="DA337" s="99"/>
      <c r="DB337" s="99"/>
      <c r="DC337" s="99"/>
      <c r="DD337" s="99"/>
      <c r="DE337" s="99"/>
      <c r="DF337" s="99"/>
      <c r="DG337" s="99"/>
      <c r="DH337" s="99"/>
      <c r="DI337" s="99"/>
      <c r="DJ337" s="99"/>
      <c r="DK337" s="99"/>
      <c r="DL337" s="99"/>
      <c r="DM337" s="99"/>
      <c r="DN337" s="99"/>
      <c r="DO337" s="99"/>
      <c r="DP337" s="99"/>
      <c r="DQ337" s="99"/>
      <c r="DR337" s="99"/>
      <c r="DS337" s="99"/>
      <c r="DT337" s="99"/>
      <c r="DU337" s="99"/>
      <c r="FX337" s="52"/>
      <c r="FY337" s="52"/>
      <c r="FZ337" s="52"/>
      <c r="GA337" s="52"/>
      <c r="GB337" s="52"/>
      <c r="GD337" s="51">
        <f t="shared" si="38"/>
        <v>0</v>
      </c>
      <c r="GL337" s="74"/>
      <c r="GM337" s="74"/>
      <c r="GN337" s="74"/>
      <c r="GO337" s="74"/>
      <c r="GP337" s="74"/>
      <c r="GQ337" s="74"/>
      <c r="GR337" s="74"/>
      <c r="GS337" s="74"/>
      <c r="GT337" s="74"/>
      <c r="GU337" s="74"/>
      <c r="GV337" s="74"/>
      <c r="GW337" s="74"/>
      <c r="GX337" s="74"/>
      <c r="GY337" s="74"/>
      <c r="GZ337" s="74"/>
      <c r="HA337" s="74"/>
      <c r="HB337" s="74"/>
      <c r="HC337" s="74"/>
      <c r="HD337" s="74"/>
      <c r="HE337" s="74"/>
      <c r="HF337" s="74"/>
      <c r="HG337" s="74"/>
    </row>
    <row r="338" spans="3:215" s="51" customFormat="1" x14ac:dyDescent="0.25">
      <c r="C338" s="76"/>
      <c r="D338" s="52"/>
      <c r="E338" s="52"/>
      <c r="F338" s="52"/>
      <c r="G338" s="52"/>
      <c r="H338" s="52"/>
      <c r="I338" s="52"/>
      <c r="J338" s="52"/>
      <c r="K338" s="52"/>
      <c r="M338" s="51">
        <f t="shared" si="39"/>
        <v>0</v>
      </c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CL338" s="52"/>
      <c r="CM338" s="52"/>
      <c r="CN338" s="52"/>
      <c r="CO338" s="52"/>
      <c r="CP338" s="52"/>
      <c r="CR338" s="51" t="e">
        <f>$AP$3*#REF!</f>
        <v>#REF!</v>
      </c>
      <c r="CZ338" s="99"/>
      <c r="DA338" s="99"/>
      <c r="DB338" s="99"/>
      <c r="DC338" s="99"/>
      <c r="DD338" s="99"/>
      <c r="DE338" s="99"/>
      <c r="DF338" s="99"/>
      <c r="DG338" s="99"/>
      <c r="DH338" s="99"/>
      <c r="DI338" s="99"/>
      <c r="DJ338" s="99"/>
      <c r="DK338" s="99"/>
      <c r="DL338" s="99"/>
      <c r="DM338" s="99"/>
      <c r="DN338" s="99"/>
      <c r="DO338" s="99"/>
      <c r="DP338" s="99"/>
      <c r="DQ338" s="99"/>
      <c r="DR338" s="99"/>
      <c r="DS338" s="99"/>
      <c r="DT338" s="99"/>
      <c r="DU338" s="99"/>
      <c r="FX338" s="52"/>
      <c r="FY338" s="52"/>
      <c r="FZ338" s="52"/>
      <c r="GA338" s="52"/>
      <c r="GB338" s="52"/>
      <c r="GD338" s="51">
        <f t="shared" si="38"/>
        <v>0</v>
      </c>
      <c r="GL338" s="74"/>
      <c r="GM338" s="74"/>
      <c r="GN338" s="74"/>
      <c r="GO338" s="74"/>
      <c r="GP338" s="74"/>
      <c r="GQ338" s="74"/>
      <c r="GR338" s="74"/>
      <c r="GS338" s="74"/>
      <c r="GT338" s="74"/>
      <c r="GU338" s="74"/>
      <c r="GV338" s="74"/>
      <c r="GW338" s="74"/>
      <c r="GX338" s="74"/>
      <c r="GY338" s="74"/>
      <c r="GZ338" s="74"/>
      <c r="HA338" s="74"/>
      <c r="HB338" s="74"/>
      <c r="HC338" s="74"/>
      <c r="HD338" s="74"/>
      <c r="HE338" s="74"/>
      <c r="HF338" s="74"/>
      <c r="HG338" s="74"/>
    </row>
    <row r="339" spans="3:215" s="51" customFormat="1" x14ac:dyDescent="0.25">
      <c r="C339" s="76"/>
      <c r="D339" s="52"/>
      <c r="E339" s="52"/>
      <c r="F339" s="52"/>
      <c r="G339" s="52"/>
      <c r="H339" s="52"/>
      <c r="I339" s="52"/>
      <c r="J339" s="52"/>
      <c r="K339" s="52"/>
      <c r="M339" s="51">
        <f t="shared" si="39"/>
        <v>0</v>
      </c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CL339" s="52"/>
      <c r="CM339" s="52"/>
      <c r="CN339" s="52"/>
      <c r="CO339" s="52"/>
      <c r="CP339" s="52"/>
      <c r="CR339" s="51" t="e">
        <f>$AP$3*#REF!</f>
        <v>#REF!</v>
      </c>
      <c r="CZ339" s="99"/>
      <c r="DA339" s="99"/>
      <c r="DB339" s="99"/>
      <c r="DC339" s="99"/>
      <c r="DD339" s="99"/>
      <c r="DE339" s="99"/>
      <c r="DF339" s="99"/>
      <c r="DG339" s="99"/>
      <c r="DH339" s="99"/>
      <c r="DI339" s="99"/>
      <c r="DJ339" s="99"/>
      <c r="DK339" s="99"/>
      <c r="DL339" s="99"/>
      <c r="DM339" s="99"/>
      <c r="DN339" s="99"/>
      <c r="DO339" s="99"/>
      <c r="DP339" s="99"/>
      <c r="DQ339" s="99"/>
      <c r="DR339" s="99"/>
      <c r="DS339" s="99"/>
      <c r="DT339" s="99"/>
      <c r="DU339" s="99"/>
      <c r="FX339" s="52"/>
      <c r="FY339" s="52"/>
      <c r="FZ339" s="52"/>
      <c r="GA339" s="52"/>
      <c r="GB339" s="52"/>
      <c r="GD339" s="51">
        <f t="shared" si="38"/>
        <v>0</v>
      </c>
      <c r="GL339" s="74"/>
      <c r="GM339" s="74"/>
      <c r="GN339" s="74"/>
      <c r="GO339" s="74"/>
      <c r="GP339" s="74"/>
      <c r="GQ339" s="74"/>
      <c r="GR339" s="74"/>
      <c r="GS339" s="74"/>
      <c r="GT339" s="74"/>
      <c r="GU339" s="74"/>
      <c r="GV339" s="74"/>
      <c r="GW339" s="74"/>
      <c r="GX339" s="74"/>
      <c r="GY339" s="74"/>
      <c r="GZ339" s="74"/>
      <c r="HA339" s="74"/>
      <c r="HB339" s="74"/>
      <c r="HC339" s="74"/>
      <c r="HD339" s="74"/>
      <c r="HE339" s="74"/>
      <c r="HF339" s="74"/>
      <c r="HG339" s="74"/>
    </row>
    <row r="340" spans="3:215" s="51" customFormat="1" x14ac:dyDescent="0.25">
      <c r="C340" s="76"/>
      <c r="D340" s="52"/>
      <c r="E340" s="52"/>
      <c r="F340" s="52"/>
      <c r="G340" s="52"/>
      <c r="H340" s="52"/>
      <c r="I340" s="52"/>
      <c r="J340" s="52"/>
      <c r="K340" s="52"/>
      <c r="M340" s="51">
        <f t="shared" si="39"/>
        <v>0</v>
      </c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CL340" s="52"/>
      <c r="CM340" s="52"/>
      <c r="CN340" s="52"/>
      <c r="CO340" s="52"/>
      <c r="CP340" s="52"/>
      <c r="CR340" s="51" t="e">
        <f>$AP$3*#REF!</f>
        <v>#REF!</v>
      </c>
      <c r="CZ340" s="99"/>
      <c r="DA340" s="99"/>
      <c r="DB340" s="99"/>
      <c r="DC340" s="99"/>
      <c r="DD340" s="99"/>
      <c r="DE340" s="99"/>
      <c r="DF340" s="99"/>
      <c r="DG340" s="99"/>
      <c r="DH340" s="99"/>
      <c r="DI340" s="99"/>
      <c r="DJ340" s="99"/>
      <c r="DK340" s="99"/>
      <c r="DL340" s="99"/>
      <c r="DM340" s="99"/>
      <c r="DN340" s="99"/>
      <c r="DO340" s="99"/>
      <c r="DP340" s="99"/>
      <c r="DQ340" s="99"/>
      <c r="DR340" s="99"/>
      <c r="DS340" s="99"/>
      <c r="DT340" s="99"/>
      <c r="DU340" s="99"/>
      <c r="FX340" s="52"/>
      <c r="FY340" s="52"/>
      <c r="FZ340" s="52"/>
      <c r="GA340" s="52"/>
      <c r="GB340" s="52"/>
      <c r="GD340" s="51">
        <f t="shared" si="38"/>
        <v>0</v>
      </c>
      <c r="GL340" s="74"/>
      <c r="GM340" s="74"/>
      <c r="GN340" s="74"/>
      <c r="GO340" s="74"/>
      <c r="GP340" s="74"/>
      <c r="GQ340" s="74"/>
      <c r="GR340" s="74"/>
      <c r="GS340" s="74"/>
      <c r="GT340" s="74"/>
      <c r="GU340" s="74"/>
      <c r="GV340" s="74"/>
      <c r="GW340" s="74"/>
      <c r="GX340" s="74"/>
      <c r="GY340" s="74"/>
      <c r="GZ340" s="74"/>
      <c r="HA340" s="74"/>
      <c r="HB340" s="74"/>
      <c r="HC340" s="74"/>
      <c r="HD340" s="74"/>
      <c r="HE340" s="74"/>
      <c r="HF340" s="74"/>
      <c r="HG340" s="74"/>
    </row>
    <row r="341" spans="3:215" s="51" customFormat="1" x14ac:dyDescent="0.25">
      <c r="C341" s="76"/>
      <c r="D341" s="52"/>
      <c r="E341" s="52"/>
      <c r="F341" s="52"/>
      <c r="G341" s="52"/>
      <c r="H341" s="52"/>
      <c r="I341" s="52"/>
      <c r="J341" s="52"/>
      <c r="K341" s="52"/>
      <c r="M341" s="51">
        <f t="shared" si="39"/>
        <v>0</v>
      </c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CL341" s="52"/>
      <c r="CM341" s="52"/>
      <c r="CN341" s="52"/>
      <c r="CO341" s="52"/>
      <c r="CP341" s="52"/>
      <c r="CR341" s="51" t="e">
        <f>$AP$3*#REF!</f>
        <v>#REF!</v>
      </c>
      <c r="CZ341" s="99"/>
      <c r="DA341" s="99"/>
      <c r="DB341" s="99"/>
      <c r="DC341" s="99"/>
      <c r="DD341" s="99"/>
      <c r="DE341" s="99"/>
      <c r="DF341" s="99"/>
      <c r="DG341" s="99"/>
      <c r="DH341" s="99"/>
      <c r="DI341" s="99"/>
      <c r="DJ341" s="99"/>
      <c r="DK341" s="99"/>
      <c r="DL341" s="99"/>
      <c r="DM341" s="99"/>
      <c r="DN341" s="99"/>
      <c r="DO341" s="99"/>
      <c r="DP341" s="99"/>
      <c r="DQ341" s="99"/>
      <c r="DR341" s="99"/>
      <c r="DS341" s="99"/>
      <c r="DT341" s="99"/>
      <c r="DU341" s="99"/>
      <c r="FX341" s="52"/>
      <c r="FY341" s="52"/>
      <c r="FZ341" s="52"/>
      <c r="GA341" s="52"/>
      <c r="GB341" s="52"/>
      <c r="GD341" s="51">
        <f t="shared" si="38"/>
        <v>0</v>
      </c>
      <c r="GL341" s="74"/>
      <c r="GM341" s="74"/>
      <c r="GN341" s="74"/>
      <c r="GO341" s="74"/>
      <c r="GP341" s="74"/>
      <c r="GQ341" s="74"/>
      <c r="GR341" s="74"/>
      <c r="GS341" s="74"/>
      <c r="GT341" s="74"/>
      <c r="GU341" s="74"/>
      <c r="GV341" s="74"/>
      <c r="GW341" s="74"/>
      <c r="GX341" s="74"/>
      <c r="GY341" s="74"/>
      <c r="GZ341" s="74"/>
      <c r="HA341" s="74"/>
      <c r="HB341" s="74"/>
      <c r="HC341" s="74"/>
      <c r="HD341" s="74"/>
      <c r="HE341" s="74"/>
      <c r="HF341" s="74"/>
      <c r="HG341" s="74"/>
    </row>
    <row r="342" spans="3:215" s="51" customFormat="1" x14ac:dyDescent="0.25">
      <c r="C342" s="76"/>
      <c r="D342" s="52"/>
      <c r="E342" s="52"/>
      <c r="F342" s="52"/>
      <c r="G342" s="52"/>
      <c r="H342" s="52"/>
      <c r="I342" s="52"/>
      <c r="J342" s="52"/>
      <c r="K342" s="52"/>
      <c r="M342" s="51">
        <f t="shared" si="39"/>
        <v>0</v>
      </c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CL342" s="52"/>
      <c r="CM342" s="52"/>
      <c r="CN342" s="52"/>
      <c r="CO342" s="52"/>
      <c r="CP342" s="52"/>
      <c r="CR342" s="51" t="e">
        <f>$AP$3*#REF!</f>
        <v>#REF!</v>
      </c>
      <c r="CZ342" s="99"/>
      <c r="DA342" s="99"/>
      <c r="DB342" s="99"/>
      <c r="DC342" s="99"/>
      <c r="DD342" s="99"/>
      <c r="DE342" s="99"/>
      <c r="DF342" s="99"/>
      <c r="DG342" s="99"/>
      <c r="DH342" s="99"/>
      <c r="DI342" s="99"/>
      <c r="DJ342" s="99"/>
      <c r="DK342" s="99"/>
      <c r="DL342" s="99"/>
      <c r="DM342" s="99"/>
      <c r="DN342" s="99"/>
      <c r="DO342" s="99"/>
      <c r="DP342" s="99"/>
      <c r="DQ342" s="99"/>
      <c r="DR342" s="99"/>
      <c r="DS342" s="99"/>
      <c r="DT342" s="99"/>
      <c r="DU342" s="99"/>
      <c r="FX342" s="52"/>
      <c r="FY342" s="52"/>
      <c r="FZ342" s="52"/>
      <c r="GA342" s="52"/>
      <c r="GB342" s="52"/>
      <c r="GD342" s="51">
        <f t="shared" si="38"/>
        <v>0</v>
      </c>
      <c r="GL342" s="74"/>
      <c r="GM342" s="74"/>
      <c r="GN342" s="74"/>
      <c r="GO342" s="74"/>
      <c r="GP342" s="74"/>
      <c r="GQ342" s="74"/>
      <c r="GR342" s="74"/>
      <c r="GS342" s="74"/>
      <c r="GT342" s="74"/>
      <c r="GU342" s="74"/>
      <c r="GV342" s="74"/>
      <c r="GW342" s="74"/>
      <c r="GX342" s="74"/>
      <c r="GY342" s="74"/>
      <c r="GZ342" s="74"/>
      <c r="HA342" s="74"/>
      <c r="HB342" s="74"/>
      <c r="HC342" s="74"/>
      <c r="HD342" s="74"/>
      <c r="HE342" s="74"/>
      <c r="HF342" s="74"/>
      <c r="HG342" s="74"/>
    </row>
    <row r="343" spans="3:215" s="51" customFormat="1" x14ac:dyDescent="0.25">
      <c r="C343" s="76"/>
      <c r="D343" s="52"/>
      <c r="E343" s="52"/>
      <c r="F343" s="52"/>
      <c r="G343" s="52"/>
      <c r="H343" s="52"/>
      <c r="I343" s="52"/>
      <c r="J343" s="52"/>
      <c r="K343" s="52"/>
      <c r="M343" s="51">
        <f t="shared" si="39"/>
        <v>0</v>
      </c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CL343" s="52"/>
      <c r="CM343" s="52"/>
      <c r="CN343" s="52"/>
      <c r="CO343" s="52"/>
      <c r="CP343" s="52"/>
      <c r="CR343" s="51" t="e">
        <f>$AP$3*#REF!</f>
        <v>#REF!</v>
      </c>
      <c r="CZ343" s="99"/>
      <c r="DA343" s="99"/>
      <c r="DB343" s="99"/>
      <c r="DC343" s="99"/>
      <c r="DD343" s="99"/>
      <c r="DE343" s="99"/>
      <c r="DF343" s="99"/>
      <c r="DG343" s="99"/>
      <c r="DH343" s="99"/>
      <c r="DI343" s="99"/>
      <c r="DJ343" s="99"/>
      <c r="DK343" s="99"/>
      <c r="DL343" s="99"/>
      <c r="DM343" s="99"/>
      <c r="DN343" s="99"/>
      <c r="DO343" s="99"/>
      <c r="DP343" s="99"/>
      <c r="DQ343" s="99"/>
      <c r="DR343" s="99"/>
      <c r="DS343" s="99"/>
      <c r="DT343" s="99"/>
      <c r="DU343" s="99"/>
      <c r="FX343" s="52"/>
      <c r="FY343" s="52"/>
      <c r="FZ343" s="52"/>
      <c r="GA343" s="52"/>
      <c r="GB343" s="52"/>
      <c r="GD343" s="51">
        <f t="shared" si="38"/>
        <v>0</v>
      </c>
      <c r="GL343" s="74"/>
      <c r="GM343" s="74"/>
      <c r="GN343" s="74"/>
      <c r="GO343" s="74"/>
      <c r="GP343" s="74"/>
      <c r="GQ343" s="74"/>
      <c r="GR343" s="74"/>
      <c r="GS343" s="74"/>
      <c r="GT343" s="74"/>
      <c r="GU343" s="74"/>
      <c r="GV343" s="74"/>
      <c r="GW343" s="74"/>
      <c r="GX343" s="74"/>
      <c r="GY343" s="74"/>
      <c r="GZ343" s="74"/>
      <c r="HA343" s="74"/>
      <c r="HB343" s="74"/>
      <c r="HC343" s="74"/>
      <c r="HD343" s="74"/>
      <c r="HE343" s="74"/>
      <c r="HF343" s="74"/>
      <c r="HG343" s="74"/>
    </row>
    <row r="344" spans="3:215" s="51" customFormat="1" x14ac:dyDescent="0.25">
      <c r="C344" s="76"/>
      <c r="D344" s="52"/>
      <c r="E344" s="52"/>
      <c r="F344" s="52"/>
      <c r="G344" s="52"/>
      <c r="H344" s="52"/>
      <c r="I344" s="52"/>
      <c r="J344" s="52"/>
      <c r="K344" s="52"/>
      <c r="M344" s="51">
        <f t="shared" si="39"/>
        <v>0</v>
      </c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CL344" s="52"/>
      <c r="CM344" s="52"/>
      <c r="CN344" s="52"/>
      <c r="CO344" s="52"/>
      <c r="CP344" s="52"/>
      <c r="CR344" s="51" t="e">
        <f>$AP$3*#REF!</f>
        <v>#REF!</v>
      </c>
      <c r="CZ344" s="99"/>
      <c r="DA344" s="99"/>
      <c r="DB344" s="99"/>
      <c r="DC344" s="99"/>
      <c r="DD344" s="99"/>
      <c r="DE344" s="99"/>
      <c r="DF344" s="99"/>
      <c r="DG344" s="99"/>
      <c r="DH344" s="99"/>
      <c r="DI344" s="99"/>
      <c r="DJ344" s="99"/>
      <c r="DK344" s="99"/>
      <c r="DL344" s="99"/>
      <c r="DM344" s="99"/>
      <c r="DN344" s="99"/>
      <c r="DO344" s="99"/>
      <c r="DP344" s="99"/>
      <c r="DQ344" s="99"/>
      <c r="DR344" s="99"/>
      <c r="DS344" s="99"/>
      <c r="DT344" s="99"/>
      <c r="DU344" s="99"/>
      <c r="FX344" s="52"/>
      <c r="FY344" s="52"/>
      <c r="FZ344" s="52"/>
      <c r="GA344" s="52"/>
      <c r="GB344" s="52"/>
      <c r="GD344" s="51">
        <f t="shared" si="38"/>
        <v>0</v>
      </c>
      <c r="GL344" s="74"/>
      <c r="GM344" s="74"/>
      <c r="GN344" s="74"/>
      <c r="GO344" s="74"/>
      <c r="GP344" s="74"/>
      <c r="GQ344" s="74"/>
      <c r="GR344" s="74"/>
      <c r="GS344" s="74"/>
      <c r="GT344" s="74"/>
      <c r="GU344" s="74"/>
      <c r="GV344" s="74"/>
      <c r="GW344" s="74"/>
      <c r="GX344" s="74"/>
      <c r="GY344" s="74"/>
      <c r="GZ344" s="74"/>
      <c r="HA344" s="74"/>
      <c r="HB344" s="74"/>
      <c r="HC344" s="74"/>
      <c r="HD344" s="74"/>
      <c r="HE344" s="74"/>
      <c r="HF344" s="74"/>
      <c r="HG344" s="74"/>
    </row>
    <row r="345" spans="3:215" s="51" customFormat="1" x14ac:dyDescent="0.25">
      <c r="C345" s="76"/>
      <c r="D345" s="52"/>
      <c r="E345" s="52"/>
      <c r="F345" s="52"/>
      <c r="G345" s="52"/>
      <c r="H345" s="52"/>
      <c r="I345" s="52"/>
      <c r="J345" s="52"/>
      <c r="K345" s="52"/>
      <c r="M345" s="51">
        <f t="shared" si="39"/>
        <v>0</v>
      </c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CL345" s="52"/>
      <c r="CM345" s="52"/>
      <c r="CN345" s="52"/>
      <c r="CO345" s="52"/>
      <c r="CP345" s="52"/>
      <c r="CR345" s="51" t="e">
        <f>$AP$3*#REF!</f>
        <v>#REF!</v>
      </c>
      <c r="CZ345" s="99"/>
      <c r="DA345" s="99"/>
      <c r="DB345" s="99"/>
      <c r="DC345" s="99"/>
      <c r="DD345" s="99"/>
      <c r="DE345" s="99"/>
      <c r="DF345" s="99"/>
      <c r="DG345" s="99"/>
      <c r="DH345" s="99"/>
      <c r="DI345" s="99"/>
      <c r="DJ345" s="99"/>
      <c r="DK345" s="99"/>
      <c r="DL345" s="99"/>
      <c r="DM345" s="99"/>
      <c r="DN345" s="99"/>
      <c r="DO345" s="99"/>
      <c r="DP345" s="99"/>
      <c r="DQ345" s="99"/>
      <c r="DR345" s="99"/>
      <c r="DS345" s="99"/>
      <c r="DT345" s="99"/>
      <c r="DU345" s="99"/>
      <c r="FX345" s="52"/>
      <c r="FY345" s="52"/>
      <c r="FZ345" s="52"/>
      <c r="GA345" s="52"/>
      <c r="GB345" s="52"/>
      <c r="GD345" s="51">
        <f t="shared" si="38"/>
        <v>0</v>
      </c>
      <c r="GL345" s="74"/>
      <c r="GM345" s="74"/>
      <c r="GN345" s="74"/>
      <c r="GO345" s="74"/>
      <c r="GP345" s="74"/>
      <c r="GQ345" s="74"/>
      <c r="GR345" s="74"/>
      <c r="GS345" s="74"/>
      <c r="GT345" s="74"/>
      <c r="GU345" s="74"/>
      <c r="GV345" s="74"/>
      <c r="GW345" s="74"/>
      <c r="GX345" s="74"/>
      <c r="GY345" s="74"/>
      <c r="GZ345" s="74"/>
      <c r="HA345" s="74"/>
      <c r="HB345" s="74"/>
      <c r="HC345" s="74"/>
      <c r="HD345" s="74"/>
      <c r="HE345" s="74"/>
      <c r="HF345" s="74"/>
      <c r="HG345" s="74"/>
    </row>
    <row r="346" spans="3:215" s="51" customFormat="1" x14ac:dyDescent="0.25">
      <c r="C346" s="76"/>
      <c r="D346" s="52"/>
      <c r="E346" s="52"/>
      <c r="F346" s="52"/>
      <c r="G346" s="52"/>
      <c r="H346" s="52"/>
      <c r="I346" s="52"/>
      <c r="J346" s="52"/>
      <c r="K346" s="52"/>
      <c r="M346" s="51">
        <f t="shared" si="39"/>
        <v>0</v>
      </c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CL346" s="52"/>
      <c r="CM346" s="52"/>
      <c r="CN346" s="52"/>
      <c r="CO346" s="52"/>
      <c r="CP346" s="52"/>
      <c r="CR346" s="51" t="e">
        <f>$AP$3*#REF!</f>
        <v>#REF!</v>
      </c>
      <c r="CZ346" s="99"/>
      <c r="DA346" s="99"/>
      <c r="DB346" s="99"/>
      <c r="DC346" s="99"/>
      <c r="DD346" s="99"/>
      <c r="DE346" s="99"/>
      <c r="DF346" s="99"/>
      <c r="DG346" s="99"/>
      <c r="DH346" s="99"/>
      <c r="DI346" s="99"/>
      <c r="DJ346" s="99"/>
      <c r="DK346" s="99"/>
      <c r="DL346" s="99"/>
      <c r="DM346" s="99"/>
      <c r="DN346" s="99"/>
      <c r="DO346" s="99"/>
      <c r="DP346" s="99"/>
      <c r="DQ346" s="99"/>
      <c r="DR346" s="99"/>
      <c r="DS346" s="99"/>
      <c r="DT346" s="99"/>
      <c r="DU346" s="99"/>
      <c r="FX346" s="52"/>
      <c r="FY346" s="52"/>
      <c r="FZ346" s="52"/>
      <c r="GA346" s="52"/>
      <c r="GB346" s="52"/>
      <c r="GD346" s="51">
        <f t="shared" si="38"/>
        <v>0</v>
      </c>
      <c r="GL346" s="74"/>
      <c r="GM346" s="74"/>
      <c r="GN346" s="74"/>
      <c r="GO346" s="74"/>
      <c r="GP346" s="74"/>
      <c r="GQ346" s="74"/>
      <c r="GR346" s="74"/>
      <c r="GS346" s="74"/>
      <c r="GT346" s="74"/>
      <c r="GU346" s="74"/>
      <c r="GV346" s="74"/>
      <c r="GW346" s="74"/>
      <c r="GX346" s="74"/>
      <c r="GY346" s="74"/>
      <c r="GZ346" s="74"/>
      <c r="HA346" s="74"/>
      <c r="HB346" s="74"/>
      <c r="HC346" s="74"/>
      <c r="HD346" s="74"/>
      <c r="HE346" s="74"/>
      <c r="HF346" s="74"/>
      <c r="HG346" s="74"/>
    </row>
    <row r="347" spans="3:215" s="51" customFormat="1" x14ac:dyDescent="0.25">
      <c r="C347" s="76"/>
      <c r="D347" s="52"/>
      <c r="E347" s="52"/>
      <c r="F347" s="52"/>
      <c r="G347" s="52"/>
      <c r="H347" s="52"/>
      <c r="I347" s="52"/>
      <c r="J347" s="52"/>
      <c r="K347" s="52"/>
      <c r="M347" s="51">
        <f t="shared" si="39"/>
        <v>0</v>
      </c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CL347" s="52"/>
      <c r="CM347" s="52"/>
      <c r="CN347" s="52"/>
      <c r="CO347" s="52"/>
      <c r="CP347" s="52"/>
      <c r="CR347" s="51" t="e">
        <f>$AP$3*#REF!</f>
        <v>#REF!</v>
      </c>
      <c r="CZ347" s="99"/>
      <c r="DA347" s="99"/>
      <c r="DB347" s="99"/>
      <c r="DC347" s="99"/>
      <c r="DD347" s="99"/>
      <c r="DE347" s="99"/>
      <c r="DF347" s="99"/>
      <c r="DG347" s="99"/>
      <c r="DH347" s="99"/>
      <c r="DI347" s="99"/>
      <c r="DJ347" s="99"/>
      <c r="DK347" s="99"/>
      <c r="DL347" s="99"/>
      <c r="DM347" s="99"/>
      <c r="DN347" s="99"/>
      <c r="DO347" s="99"/>
      <c r="DP347" s="99"/>
      <c r="DQ347" s="99"/>
      <c r="DR347" s="99"/>
      <c r="DS347" s="99"/>
      <c r="DT347" s="99"/>
      <c r="DU347" s="99"/>
      <c r="FX347" s="52"/>
      <c r="FY347" s="52"/>
      <c r="FZ347" s="52"/>
      <c r="GA347" s="52"/>
      <c r="GB347" s="52"/>
      <c r="GD347" s="51">
        <f t="shared" si="38"/>
        <v>0</v>
      </c>
      <c r="GL347" s="74"/>
      <c r="GM347" s="74"/>
      <c r="GN347" s="74"/>
      <c r="GO347" s="74"/>
      <c r="GP347" s="74"/>
      <c r="GQ347" s="74"/>
      <c r="GR347" s="74"/>
      <c r="GS347" s="74"/>
      <c r="GT347" s="74"/>
      <c r="GU347" s="74"/>
      <c r="GV347" s="74"/>
      <c r="GW347" s="74"/>
      <c r="GX347" s="74"/>
      <c r="GY347" s="74"/>
      <c r="GZ347" s="74"/>
      <c r="HA347" s="74"/>
      <c r="HB347" s="74"/>
      <c r="HC347" s="74"/>
      <c r="HD347" s="74"/>
      <c r="HE347" s="74"/>
      <c r="HF347" s="74"/>
      <c r="HG347" s="74"/>
    </row>
    <row r="348" spans="3:215" s="51" customFormat="1" x14ac:dyDescent="0.25">
      <c r="C348" s="76"/>
      <c r="D348" s="52"/>
      <c r="E348" s="52"/>
      <c r="F348" s="52"/>
      <c r="G348" s="52"/>
      <c r="H348" s="52"/>
      <c r="I348" s="52"/>
      <c r="J348" s="52"/>
      <c r="K348" s="52"/>
      <c r="M348" s="51">
        <f t="shared" si="39"/>
        <v>0</v>
      </c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CL348" s="52"/>
      <c r="CM348" s="52"/>
      <c r="CN348" s="52"/>
      <c r="CO348" s="52"/>
      <c r="CP348" s="52"/>
      <c r="CR348" s="51" t="e">
        <f>$AP$3*#REF!</f>
        <v>#REF!</v>
      </c>
      <c r="CZ348" s="99"/>
      <c r="DA348" s="99"/>
      <c r="DB348" s="99"/>
      <c r="DC348" s="99"/>
      <c r="DD348" s="99"/>
      <c r="DE348" s="99"/>
      <c r="DF348" s="99"/>
      <c r="DG348" s="99"/>
      <c r="DH348" s="99"/>
      <c r="DI348" s="99"/>
      <c r="DJ348" s="99"/>
      <c r="DK348" s="99"/>
      <c r="DL348" s="99"/>
      <c r="DM348" s="99"/>
      <c r="DN348" s="99"/>
      <c r="DO348" s="99"/>
      <c r="DP348" s="99"/>
      <c r="DQ348" s="99"/>
      <c r="DR348" s="99"/>
      <c r="DS348" s="99"/>
      <c r="DT348" s="99"/>
      <c r="DU348" s="99"/>
      <c r="FX348" s="52"/>
      <c r="FY348" s="52"/>
      <c r="FZ348" s="52"/>
      <c r="GA348" s="52"/>
      <c r="GB348" s="52"/>
      <c r="GD348" s="51">
        <f t="shared" si="38"/>
        <v>0</v>
      </c>
      <c r="GL348" s="74"/>
      <c r="GM348" s="74"/>
      <c r="GN348" s="74"/>
      <c r="GO348" s="74"/>
      <c r="GP348" s="74"/>
      <c r="GQ348" s="74"/>
      <c r="GR348" s="74"/>
      <c r="GS348" s="74"/>
      <c r="GT348" s="74"/>
      <c r="GU348" s="74"/>
      <c r="GV348" s="74"/>
      <c r="GW348" s="74"/>
      <c r="GX348" s="74"/>
      <c r="GY348" s="74"/>
      <c r="GZ348" s="74"/>
      <c r="HA348" s="74"/>
      <c r="HB348" s="74"/>
      <c r="HC348" s="74"/>
      <c r="HD348" s="74"/>
      <c r="HE348" s="74"/>
      <c r="HF348" s="74"/>
      <c r="HG348" s="74"/>
    </row>
    <row r="349" spans="3:215" s="51" customFormat="1" x14ac:dyDescent="0.25">
      <c r="C349" s="76"/>
      <c r="D349" s="52"/>
      <c r="E349" s="52"/>
      <c r="F349" s="52"/>
      <c r="G349" s="52"/>
      <c r="H349" s="52"/>
      <c r="I349" s="52"/>
      <c r="J349" s="52"/>
      <c r="K349" s="52"/>
      <c r="M349" s="51">
        <f t="shared" si="39"/>
        <v>0</v>
      </c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CL349" s="52"/>
      <c r="CM349" s="52"/>
      <c r="CN349" s="52"/>
      <c r="CO349" s="52"/>
      <c r="CP349" s="52"/>
      <c r="CR349" s="51" t="e">
        <f>$AP$3*#REF!</f>
        <v>#REF!</v>
      </c>
      <c r="CZ349" s="99"/>
      <c r="DA349" s="99"/>
      <c r="DB349" s="99"/>
      <c r="DC349" s="99"/>
      <c r="DD349" s="99"/>
      <c r="DE349" s="99"/>
      <c r="DF349" s="99"/>
      <c r="DG349" s="99"/>
      <c r="DH349" s="99"/>
      <c r="DI349" s="99"/>
      <c r="DJ349" s="99"/>
      <c r="DK349" s="99"/>
      <c r="DL349" s="99"/>
      <c r="DM349" s="99"/>
      <c r="DN349" s="99"/>
      <c r="DO349" s="99"/>
      <c r="DP349" s="99"/>
      <c r="DQ349" s="99"/>
      <c r="DR349" s="99"/>
      <c r="DS349" s="99"/>
      <c r="DT349" s="99"/>
      <c r="DU349" s="99"/>
      <c r="FX349" s="52"/>
      <c r="FY349" s="52"/>
      <c r="FZ349" s="52"/>
      <c r="GA349" s="52"/>
      <c r="GB349" s="52"/>
      <c r="GD349" s="51">
        <f t="shared" si="38"/>
        <v>0</v>
      </c>
      <c r="GL349" s="74"/>
      <c r="GM349" s="74"/>
      <c r="GN349" s="74"/>
      <c r="GO349" s="74"/>
      <c r="GP349" s="74"/>
      <c r="GQ349" s="74"/>
      <c r="GR349" s="74"/>
      <c r="GS349" s="74"/>
      <c r="GT349" s="74"/>
      <c r="GU349" s="74"/>
      <c r="GV349" s="74"/>
      <c r="GW349" s="74"/>
      <c r="GX349" s="74"/>
      <c r="GY349" s="74"/>
      <c r="GZ349" s="74"/>
      <c r="HA349" s="74"/>
      <c r="HB349" s="74"/>
      <c r="HC349" s="74"/>
      <c r="HD349" s="74"/>
      <c r="HE349" s="74"/>
      <c r="HF349" s="74"/>
      <c r="HG349" s="74"/>
    </row>
    <row r="350" spans="3:215" s="51" customFormat="1" x14ac:dyDescent="0.25">
      <c r="C350" s="76"/>
      <c r="D350" s="52"/>
      <c r="E350" s="52"/>
      <c r="F350" s="52"/>
      <c r="G350" s="52"/>
      <c r="H350" s="52"/>
      <c r="I350" s="52"/>
      <c r="J350" s="52"/>
      <c r="K350" s="52"/>
      <c r="M350" s="51">
        <f t="shared" si="39"/>
        <v>0</v>
      </c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CL350" s="52"/>
      <c r="CM350" s="52"/>
      <c r="CN350" s="52"/>
      <c r="CO350" s="52"/>
      <c r="CP350" s="52"/>
      <c r="CR350" s="51" t="e">
        <f>$AP$3*#REF!</f>
        <v>#REF!</v>
      </c>
      <c r="CZ350" s="99"/>
      <c r="DA350" s="99"/>
      <c r="DB350" s="99"/>
      <c r="DC350" s="99"/>
      <c r="DD350" s="99"/>
      <c r="DE350" s="99"/>
      <c r="DF350" s="99"/>
      <c r="DG350" s="99"/>
      <c r="DH350" s="99"/>
      <c r="DI350" s="99"/>
      <c r="DJ350" s="99"/>
      <c r="DK350" s="99"/>
      <c r="DL350" s="99"/>
      <c r="DM350" s="99"/>
      <c r="DN350" s="99"/>
      <c r="DO350" s="99"/>
      <c r="DP350" s="99"/>
      <c r="DQ350" s="99"/>
      <c r="DR350" s="99"/>
      <c r="DS350" s="99"/>
      <c r="DT350" s="99"/>
      <c r="DU350" s="99"/>
      <c r="FX350" s="52"/>
      <c r="FY350" s="52"/>
      <c r="FZ350" s="52"/>
      <c r="GA350" s="52"/>
      <c r="GB350" s="52"/>
      <c r="GD350" s="51">
        <f t="shared" si="38"/>
        <v>0</v>
      </c>
      <c r="GL350" s="74"/>
      <c r="GM350" s="74"/>
      <c r="GN350" s="74"/>
      <c r="GO350" s="74"/>
      <c r="GP350" s="74"/>
      <c r="GQ350" s="74"/>
      <c r="GR350" s="74"/>
      <c r="GS350" s="74"/>
      <c r="GT350" s="74"/>
      <c r="GU350" s="74"/>
      <c r="GV350" s="74"/>
      <c r="GW350" s="74"/>
      <c r="GX350" s="74"/>
      <c r="GY350" s="74"/>
      <c r="GZ350" s="74"/>
      <c r="HA350" s="74"/>
      <c r="HB350" s="74"/>
      <c r="HC350" s="74"/>
      <c r="HD350" s="74"/>
      <c r="HE350" s="74"/>
      <c r="HF350" s="74"/>
      <c r="HG350" s="74"/>
    </row>
    <row r="351" spans="3:215" s="51" customFormat="1" x14ac:dyDescent="0.25">
      <c r="C351" s="76"/>
      <c r="D351" s="52"/>
      <c r="E351" s="52"/>
      <c r="F351" s="52"/>
      <c r="G351" s="52"/>
      <c r="H351" s="52"/>
      <c r="I351" s="52"/>
      <c r="J351" s="52"/>
      <c r="K351" s="52"/>
      <c r="M351" s="51">
        <f t="shared" si="39"/>
        <v>0</v>
      </c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CL351" s="52"/>
      <c r="CM351" s="52"/>
      <c r="CN351" s="52"/>
      <c r="CO351" s="52"/>
      <c r="CP351" s="52"/>
      <c r="CR351" s="51" t="e">
        <f>$AP$3*#REF!</f>
        <v>#REF!</v>
      </c>
      <c r="CZ351" s="99"/>
      <c r="DA351" s="99"/>
      <c r="DB351" s="99"/>
      <c r="DC351" s="99"/>
      <c r="DD351" s="99"/>
      <c r="DE351" s="99"/>
      <c r="DF351" s="99"/>
      <c r="DG351" s="99"/>
      <c r="DH351" s="99"/>
      <c r="DI351" s="99"/>
      <c r="DJ351" s="99"/>
      <c r="DK351" s="99"/>
      <c r="DL351" s="99"/>
      <c r="DM351" s="99"/>
      <c r="DN351" s="99"/>
      <c r="DO351" s="99"/>
      <c r="DP351" s="99"/>
      <c r="DQ351" s="99"/>
      <c r="DR351" s="99"/>
      <c r="DS351" s="99"/>
      <c r="DT351" s="99"/>
      <c r="DU351" s="99"/>
      <c r="FX351" s="52"/>
      <c r="FY351" s="52"/>
      <c r="FZ351" s="52"/>
      <c r="GA351" s="52"/>
      <c r="GB351" s="52"/>
      <c r="GD351" s="51">
        <f t="shared" si="38"/>
        <v>0</v>
      </c>
      <c r="GL351" s="74"/>
      <c r="GM351" s="74"/>
      <c r="GN351" s="74"/>
      <c r="GO351" s="74"/>
      <c r="GP351" s="74"/>
      <c r="GQ351" s="74"/>
      <c r="GR351" s="74"/>
      <c r="GS351" s="74"/>
      <c r="GT351" s="74"/>
      <c r="GU351" s="74"/>
      <c r="GV351" s="74"/>
      <c r="GW351" s="74"/>
      <c r="GX351" s="74"/>
      <c r="GY351" s="74"/>
      <c r="GZ351" s="74"/>
      <c r="HA351" s="74"/>
      <c r="HB351" s="74"/>
      <c r="HC351" s="74"/>
      <c r="HD351" s="74"/>
      <c r="HE351" s="74"/>
      <c r="HF351" s="74"/>
      <c r="HG351" s="74"/>
    </row>
    <row r="352" spans="3:215" s="51" customFormat="1" x14ac:dyDescent="0.25">
      <c r="C352" s="76"/>
      <c r="D352" s="52"/>
      <c r="E352" s="52"/>
      <c r="F352" s="52"/>
      <c r="G352" s="52"/>
      <c r="H352" s="52"/>
      <c r="I352" s="52"/>
      <c r="J352" s="52"/>
      <c r="K352" s="52"/>
      <c r="M352" s="51">
        <f t="shared" si="39"/>
        <v>0</v>
      </c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CL352" s="52"/>
      <c r="CM352" s="52"/>
      <c r="CN352" s="52"/>
      <c r="CO352" s="52"/>
      <c r="CP352" s="52"/>
      <c r="CR352" s="51" t="e">
        <f>$AP$3*#REF!</f>
        <v>#REF!</v>
      </c>
      <c r="CZ352" s="99"/>
      <c r="DA352" s="99"/>
      <c r="DB352" s="99"/>
      <c r="DC352" s="99"/>
      <c r="DD352" s="99"/>
      <c r="DE352" s="99"/>
      <c r="DF352" s="99"/>
      <c r="DG352" s="99"/>
      <c r="DH352" s="99"/>
      <c r="DI352" s="99"/>
      <c r="DJ352" s="99"/>
      <c r="DK352" s="99"/>
      <c r="DL352" s="99"/>
      <c r="DM352" s="99"/>
      <c r="DN352" s="99"/>
      <c r="DO352" s="99"/>
      <c r="DP352" s="99"/>
      <c r="DQ352" s="99"/>
      <c r="DR352" s="99"/>
      <c r="DS352" s="99"/>
      <c r="DT352" s="99"/>
      <c r="DU352" s="99"/>
      <c r="FX352" s="52"/>
      <c r="FY352" s="52"/>
      <c r="FZ352" s="52"/>
      <c r="GA352" s="52"/>
      <c r="GB352" s="52"/>
      <c r="GD352" s="51">
        <f t="shared" si="38"/>
        <v>0</v>
      </c>
      <c r="GL352" s="74"/>
      <c r="GM352" s="74"/>
      <c r="GN352" s="74"/>
      <c r="GO352" s="74"/>
      <c r="GP352" s="74"/>
      <c r="GQ352" s="74"/>
      <c r="GR352" s="74"/>
      <c r="GS352" s="74"/>
      <c r="GT352" s="74"/>
      <c r="GU352" s="74"/>
      <c r="GV352" s="74"/>
      <c r="GW352" s="74"/>
      <c r="GX352" s="74"/>
      <c r="GY352" s="74"/>
      <c r="GZ352" s="74"/>
      <c r="HA352" s="74"/>
      <c r="HB352" s="74"/>
      <c r="HC352" s="74"/>
      <c r="HD352" s="74"/>
      <c r="HE352" s="74"/>
      <c r="HF352" s="74"/>
      <c r="HG352" s="74"/>
    </row>
    <row r="353" spans="3:215" s="51" customFormat="1" x14ac:dyDescent="0.25">
      <c r="C353" s="76"/>
      <c r="D353" s="52"/>
      <c r="E353" s="52"/>
      <c r="F353" s="52"/>
      <c r="G353" s="52"/>
      <c r="H353" s="52"/>
      <c r="I353" s="52"/>
      <c r="J353" s="52"/>
      <c r="K353" s="52"/>
      <c r="M353" s="51">
        <f t="shared" si="39"/>
        <v>0</v>
      </c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CL353" s="52"/>
      <c r="CM353" s="52"/>
      <c r="CN353" s="52"/>
      <c r="CO353" s="52"/>
      <c r="CP353" s="52"/>
      <c r="CR353" s="51" t="e">
        <f>$AP$3*#REF!</f>
        <v>#REF!</v>
      </c>
      <c r="CZ353" s="99"/>
      <c r="DA353" s="99"/>
      <c r="DB353" s="99"/>
      <c r="DC353" s="99"/>
      <c r="DD353" s="99"/>
      <c r="DE353" s="99"/>
      <c r="DF353" s="99"/>
      <c r="DG353" s="99"/>
      <c r="DH353" s="99"/>
      <c r="DI353" s="99"/>
      <c r="DJ353" s="99"/>
      <c r="DK353" s="99"/>
      <c r="DL353" s="99"/>
      <c r="DM353" s="99"/>
      <c r="DN353" s="99"/>
      <c r="DO353" s="99"/>
      <c r="DP353" s="99"/>
      <c r="DQ353" s="99"/>
      <c r="DR353" s="99"/>
      <c r="DS353" s="99"/>
      <c r="DT353" s="99"/>
      <c r="DU353" s="99"/>
      <c r="FX353" s="52"/>
      <c r="FY353" s="52"/>
      <c r="FZ353" s="52"/>
      <c r="GA353" s="52"/>
      <c r="GB353" s="52"/>
      <c r="GD353" s="51">
        <f t="shared" si="38"/>
        <v>0</v>
      </c>
      <c r="GL353" s="74"/>
      <c r="GM353" s="74"/>
      <c r="GN353" s="74"/>
      <c r="GO353" s="74"/>
      <c r="GP353" s="74"/>
      <c r="GQ353" s="74"/>
      <c r="GR353" s="74"/>
      <c r="GS353" s="74"/>
      <c r="GT353" s="74"/>
      <c r="GU353" s="74"/>
      <c r="GV353" s="74"/>
      <c r="GW353" s="74"/>
      <c r="GX353" s="74"/>
      <c r="GY353" s="74"/>
      <c r="GZ353" s="74"/>
      <c r="HA353" s="74"/>
      <c r="HB353" s="74"/>
      <c r="HC353" s="74"/>
      <c r="HD353" s="74"/>
      <c r="HE353" s="74"/>
      <c r="HF353" s="74"/>
      <c r="HG353" s="74"/>
    </row>
    <row r="354" spans="3:215" s="51" customFormat="1" x14ac:dyDescent="0.25">
      <c r="C354" s="76"/>
      <c r="D354" s="52"/>
      <c r="E354" s="52"/>
      <c r="F354" s="52"/>
      <c r="G354" s="52"/>
      <c r="H354" s="52"/>
      <c r="I354" s="52"/>
      <c r="J354" s="52"/>
      <c r="K354" s="52"/>
      <c r="M354" s="51">
        <f t="shared" si="39"/>
        <v>0</v>
      </c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CL354" s="52"/>
      <c r="CM354" s="52"/>
      <c r="CN354" s="52"/>
      <c r="CO354" s="52"/>
      <c r="CP354" s="52"/>
      <c r="CR354" s="51" t="e">
        <f>$AP$3*#REF!</f>
        <v>#REF!</v>
      </c>
      <c r="CZ354" s="99"/>
      <c r="DA354" s="99"/>
      <c r="DB354" s="99"/>
      <c r="DC354" s="99"/>
      <c r="DD354" s="99"/>
      <c r="DE354" s="99"/>
      <c r="DF354" s="99"/>
      <c r="DG354" s="99"/>
      <c r="DH354" s="99"/>
      <c r="DI354" s="99"/>
      <c r="DJ354" s="99"/>
      <c r="DK354" s="99"/>
      <c r="DL354" s="99"/>
      <c r="DM354" s="99"/>
      <c r="DN354" s="99"/>
      <c r="DO354" s="99"/>
      <c r="DP354" s="99"/>
      <c r="DQ354" s="99"/>
      <c r="DR354" s="99"/>
      <c r="DS354" s="99"/>
      <c r="DT354" s="99"/>
      <c r="DU354" s="99"/>
      <c r="FX354" s="52"/>
      <c r="FY354" s="52"/>
      <c r="FZ354" s="52"/>
      <c r="GA354" s="52"/>
      <c r="GB354" s="52"/>
      <c r="GD354" s="51">
        <f t="shared" si="38"/>
        <v>0</v>
      </c>
      <c r="GL354" s="74"/>
      <c r="GM354" s="74"/>
      <c r="GN354" s="74"/>
      <c r="GO354" s="74"/>
      <c r="GP354" s="74"/>
      <c r="GQ354" s="74"/>
      <c r="GR354" s="74"/>
      <c r="GS354" s="74"/>
      <c r="GT354" s="74"/>
      <c r="GU354" s="74"/>
      <c r="GV354" s="74"/>
      <c r="GW354" s="74"/>
      <c r="GX354" s="74"/>
      <c r="GY354" s="74"/>
      <c r="GZ354" s="74"/>
      <c r="HA354" s="74"/>
      <c r="HB354" s="74"/>
      <c r="HC354" s="74"/>
      <c r="HD354" s="74"/>
      <c r="HE354" s="74"/>
      <c r="HF354" s="74"/>
      <c r="HG354" s="74"/>
    </row>
    <row r="355" spans="3:215" s="51" customFormat="1" x14ac:dyDescent="0.25">
      <c r="C355" s="76"/>
      <c r="D355" s="52"/>
      <c r="E355" s="52"/>
      <c r="F355" s="52"/>
      <c r="G355" s="52"/>
      <c r="H355" s="52"/>
      <c r="I355" s="52"/>
      <c r="J355" s="52"/>
      <c r="K355" s="52"/>
      <c r="M355" s="51">
        <f t="shared" si="39"/>
        <v>0</v>
      </c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CL355" s="52"/>
      <c r="CM355" s="52"/>
      <c r="CN355" s="52"/>
      <c r="CO355" s="52"/>
      <c r="CP355" s="52"/>
      <c r="CR355" s="51" t="e">
        <f>$AP$3*#REF!</f>
        <v>#REF!</v>
      </c>
      <c r="CZ355" s="99"/>
      <c r="DA355" s="99"/>
      <c r="DB355" s="99"/>
      <c r="DC355" s="99"/>
      <c r="DD355" s="99"/>
      <c r="DE355" s="99"/>
      <c r="DF355" s="99"/>
      <c r="DG355" s="99"/>
      <c r="DH355" s="99"/>
      <c r="DI355" s="99"/>
      <c r="DJ355" s="99"/>
      <c r="DK355" s="99"/>
      <c r="DL355" s="99"/>
      <c r="DM355" s="99"/>
      <c r="DN355" s="99"/>
      <c r="DO355" s="99"/>
      <c r="DP355" s="99"/>
      <c r="DQ355" s="99"/>
      <c r="DR355" s="99"/>
      <c r="DS355" s="99"/>
      <c r="DT355" s="99"/>
      <c r="DU355" s="99"/>
      <c r="FX355" s="52"/>
      <c r="FY355" s="52"/>
      <c r="FZ355" s="52"/>
      <c r="GA355" s="52"/>
      <c r="GB355" s="52"/>
      <c r="GD355" s="51">
        <f t="shared" si="38"/>
        <v>0</v>
      </c>
      <c r="GL355" s="74"/>
      <c r="GM355" s="74"/>
      <c r="GN355" s="74"/>
      <c r="GO355" s="74"/>
      <c r="GP355" s="74"/>
      <c r="GQ355" s="74"/>
      <c r="GR355" s="74"/>
      <c r="GS355" s="74"/>
      <c r="GT355" s="74"/>
      <c r="GU355" s="74"/>
      <c r="GV355" s="74"/>
      <c r="GW355" s="74"/>
      <c r="GX355" s="74"/>
      <c r="GY355" s="74"/>
      <c r="GZ355" s="74"/>
      <c r="HA355" s="74"/>
      <c r="HB355" s="74"/>
      <c r="HC355" s="74"/>
      <c r="HD355" s="74"/>
      <c r="HE355" s="74"/>
      <c r="HF355" s="74"/>
      <c r="HG355" s="74"/>
    </row>
    <row r="356" spans="3:215" s="51" customFormat="1" x14ac:dyDescent="0.25">
      <c r="C356" s="76"/>
      <c r="D356" s="52"/>
      <c r="E356" s="52"/>
      <c r="F356" s="52"/>
      <c r="G356" s="52"/>
      <c r="H356" s="52"/>
      <c r="I356" s="52"/>
      <c r="J356" s="52"/>
      <c r="K356" s="52"/>
      <c r="M356" s="51">
        <f t="shared" si="39"/>
        <v>0</v>
      </c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CL356" s="52"/>
      <c r="CM356" s="52"/>
      <c r="CN356" s="52"/>
      <c r="CO356" s="52"/>
      <c r="CP356" s="52"/>
      <c r="CR356" s="51" t="e">
        <f>$AP$3*#REF!</f>
        <v>#REF!</v>
      </c>
      <c r="CZ356" s="99"/>
      <c r="DA356" s="99"/>
      <c r="DB356" s="99"/>
      <c r="DC356" s="99"/>
      <c r="DD356" s="99"/>
      <c r="DE356" s="99"/>
      <c r="DF356" s="99"/>
      <c r="DG356" s="99"/>
      <c r="DH356" s="99"/>
      <c r="DI356" s="99"/>
      <c r="DJ356" s="99"/>
      <c r="DK356" s="99"/>
      <c r="DL356" s="99"/>
      <c r="DM356" s="99"/>
      <c r="DN356" s="99"/>
      <c r="DO356" s="99"/>
      <c r="DP356" s="99"/>
      <c r="DQ356" s="99"/>
      <c r="DR356" s="99"/>
      <c r="DS356" s="99"/>
      <c r="DT356" s="99"/>
      <c r="DU356" s="99"/>
      <c r="FX356" s="52"/>
      <c r="FY356" s="52"/>
      <c r="FZ356" s="52"/>
      <c r="GA356" s="52"/>
      <c r="GB356" s="52"/>
      <c r="GD356" s="51">
        <f t="shared" si="38"/>
        <v>0</v>
      </c>
      <c r="GL356" s="74"/>
      <c r="GM356" s="74"/>
      <c r="GN356" s="74"/>
      <c r="GO356" s="74"/>
      <c r="GP356" s="74"/>
      <c r="GQ356" s="74"/>
      <c r="GR356" s="74"/>
      <c r="GS356" s="74"/>
      <c r="GT356" s="74"/>
      <c r="GU356" s="74"/>
      <c r="GV356" s="74"/>
      <c r="GW356" s="74"/>
      <c r="GX356" s="74"/>
      <c r="GY356" s="74"/>
      <c r="GZ356" s="74"/>
      <c r="HA356" s="74"/>
      <c r="HB356" s="74"/>
      <c r="HC356" s="74"/>
      <c r="HD356" s="74"/>
      <c r="HE356" s="74"/>
      <c r="HF356" s="74"/>
      <c r="HG356" s="74"/>
    </row>
    <row r="357" spans="3:215" s="51" customFormat="1" x14ac:dyDescent="0.25">
      <c r="C357" s="76"/>
      <c r="D357" s="52"/>
      <c r="E357" s="52"/>
      <c r="F357" s="52"/>
      <c r="G357" s="52"/>
      <c r="H357" s="52"/>
      <c r="I357" s="52"/>
      <c r="J357" s="52"/>
      <c r="K357" s="52"/>
      <c r="M357" s="51">
        <f t="shared" si="39"/>
        <v>0</v>
      </c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CL357" s="52"/>
      <c r="CM357" s="52"/>
      <c r="CN357" s="52"/>
      <c r="CO357" s="52"/>
      <c r="CP357" s="52"/>
      <c r="CR357" s="51" t="e">
        <f>$AP$3*#REF!</f>
        <v>#REF!</v>
      </c>
      <c r="CZ357" s="99"/>
      <c r="DA357" s="99"/>
      <c r="DB357" s="99"/>
      <c r="DC357" s="99"/>
      <c r="DD357" s="99"/>
      <c r="DE357" s="99"/>
      <c r="DF357" s="99"/>
      <c r="DG357" s="99"/>
      <c r="DH357" s="99"/>
      <c r="DI357" s="99"/>
      <c r="DJ357" s="99"/>
      <c r="DK357" s="99"/>
      <c r="DL357" s="99"/>
      <c r="DM357" s="99"/>
      <c r="DN357" s="99"/>
      <c r="DO357" s="99"/>
      <c r="DP357" s="99"/>
      <c r="DQ357" s="99"/>
      <c r="DR357" s="99"/>
      <c r="DS357" s="99"/>
      <c r="DT357" s="99"/>
      <c r="DU357" s="99"/>
      <c r="FX357" s="52"/>
      <c r="FY357" s="52"/>
      <c r="FZ357" s="52"/>
      <c r="GA357" s="52"/>
      <c r="GB357" s="52"/>
      <c r="GD357" s="51">
        <f t="shared" si="38"/>
        <v>0</v>
      </c>
      <c r="GL357" s="74"/>
      <c r="GM357" s="74"/>
      <c r="GN357" s="74"/>
      <c r="GO357" s="74"/>
      <c r="GP357" s="74"/>
      <c r="GQ357" s="74"/>
      <c r="GR357" s="74"/>
      <c r="GS357" s="74"/>
      <c r="GT357" s="74"/>
      <c r="GU357" s="74"/>
      <c r="GV357" s="74"/>
      <c r="GW357" s="74"/>
      <c r="GX357" s="74"/>
      <c r="GY357" s="74"/>
      <c r="GZ357" s="74"/>
      <c r="HA357" s="74"/>
      <c r="HB357" s="74"/>
      <c r="HC357" s="74"/>
      <c r="HD357" s="74"/>
      <c r="HE357" s="74"/>
      <c r="HF357" s="74"/>
      <c r="HG357" s="74"/>
    </row>
    <row r="358" spans="3:215" s="51" customFormat="1" x14ac:dyDescent="0.25">
      <c r="C358" s="76"/>
      <c r="D358" s="52"/>
      <c r="E358" s="52"/>
      <c r="F358" s="52"/>
      <c r="G358" s="52"/>
      <c r="H358" s="52"/>
      <c r="I358" s="52"/>
      <c r="J358" s="52"/>
      <c r="K358" s="52"/>
      <c r="M358" s="51">
        <f t="shared" si="39"/>
        <v>0</v>
      </c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CL358" s="52"/>
      <c r="CM358" s="52"/>
      <c r="CN358" s="52"/>
      <c r="CO358" s="52"/>
      <c r="CP358" s="52"/>
      <c r="CR358" s="51" t="e">
        <f>$AP$3*#REF!</f>
        <v>#REF!</v>
      </c>
      <c r="CZ358" s="99"/>
      <c r="DA358" s="99"/>
      <c r="DB358" s="99"/>
      <c r="DC358" s="99"/>
      <c r="DD358" s="99"/>
      <c r="DE358" s="99"/>
      <c r="DF358" s="99"/>
      <c r="DG358" s="99"/>
      <c r="DH358" s="99"/>
      <c r="DI358" s="99"/>
      <c r="DJ358" s="99"/>
      <c r="DK358" s="99"/>
      <c r="DL358" s="99"/>
      <c r="DM358" s="99"/>
      <c r="DN358" s="99"/>
      <c r="DO358" s="99"/>
      <c r="DP358" s="99"/>
      <c r="DQ358" s="99"/>
      <c r="DR358" s="99"/>
      <c r="DS358" s="99"/>
      <c r="DT358" s="99"/>
      <c r="DU358" s="99"/>
      <c r="FX358" s="52"/>
      <c r="FY358" s="52"/>
      <c r="FZ358" s="52"/>
      <c r="GA358" s="52"/>
      <c r="GB358" s="52"/>
      <c r="GD358" s="51">
        <f t="shared" si="38"/>
        <v>0</v>
      </c>
      <c r="GL358" s="74"/>
      <c r="GM358" s="74"/>
      <c r="GN358" s="74"/>
      <c r="GO358" s="74"/>
      <c r="GP358" s="74"/>
      <c r="GQ358" s="74"/>
      <c r="GR358" s="74"/>
      <c r="GS358" s="74"/>
      <c r="GT358" s="74"/>
      <c r="GU358" s="74"/>
      <c r="GV358" s="74"/>
      <c r="GW358" s="74"/>
      <c r="GX358" s="74"/>
      <c r="GY358" s="74"/>
      <c r="GZ358" s="74"/>
      <c r="HA358" s="74"/>
      <c r="HB358" s="74"/>
      <c r="HC358" s="74"/>
      <c r="HD358" s="74"/>
      <c r="HE358" s="74"/>
      <c r="HF358" s="74"/>
      <c r="HG358" s="74"/>
    </row>
    <row r="359" spans="3:215" s="51" customFormat="1" x14ac:dyDescent="0.25">
      <c r="C359" s="76"/>
      <c r="D359" s="52"/>
      <c r="E359" s="52"/>
      <c r="F359" s="52"/>
      <c r="G359" s="52"/>
      <c r="H359" s="52"/>
      <c r="I359" s="52"/>
      <c r="J359" s="52"/>
      <c r="K359" s="52"/>
      <c r="M359" s="51">
        <f t="shared" si="39"/>
        <v>0</v>
      </c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CL359" s="52"/>
      <c r="CM359" s="52"/>
      <c r="CN359" s="52"/>
      <c r="CO359" s="52"/>
      <c r="CP359" s="52"/>
      <c r="CR359" s="51" t="e">
        <f>$AP$3*#REF!</f>
        <v>#REF!</v>
      </c>
      <c r="CZ359" s="99"/>
      <c r="DA359" s="99"/>
      <c r="DB359" s="99"/>
      <c r="DC359" s="99"/>
      <c r="DD359" s="99"/>
      <c r="DE359" s="99"/>
      <c r="DF359" s="99"/>
      <c r="DG359" s="99"/>
      <c r="DH359" s="99"/>
      <c r="DI359" s="99"/>
      <c r="DJ359" s="99"/>
      <c r="DK359" s="99"/>
      <c r="DL359" s="99"/>
      <c r="DM359" s="99"/>
      <c r="DN359" s="99"/>
      <c r="DO359" s="99"/>
      <c r="DP359" s="99"/>
      <c r="DQ359" s="99"/>
      <c r="DR359" s="99"/>
      <c r="DS359" s="99"/>
      <c r="DT359" s="99"/>
      <c r="DU359" s="99"/>
      <c r="FX359" s="52"/>
      <c r="FY359" s="52"/>
      <c r="FZ359" s="52"/>
      <c r="GA359" s="52"/>
      <c r="GB359" s="52"/>
      <c r="GD359" s="51">
        <f t="shared" si="38"/>
        <v>0</v>
      </c>
      <c r="GL359" s="74"/>
      <c r="GM359" s="74"/>
      <c r="GN359" s="74"/>
      <c r="GO359" s="74"/>
      <c r="GP359" s="74"/>
      <c r="GQ359" s="74"/>
      <c r="GR359" s="74"/>
      <c r="GS359" s="74"/>
      <c r="GT359" s="74"/>
      <c r="GU359" s="74"/>
      <c r="GV359" s="74"/>
      <c r="GW359" s="74"/>
      <c r="GX359" s="74"/>
      <c r="GY359" s="74"/>
      <c r="GZ359" s="74"/>
      <c r="HA359" s="74"/>
      <c r="HB359" s="74"/>
      <c r="HC359" s="74"/>
      <c r="HD359" s="74"/>
      <c r="HE359" s="74"/>
      <c r="HF359" s="74"/>
      <c r="HG359" s="74"/>
    </row>
    <row r="360" spans="3:215" s="51" customFormat="1" x14ac:dyDescent="0.25">
      <c r="C360" s="76"/>
      <c r="D360" s="52"/>
      <c r="E360" s="52"/>
      <c r="F360" s="52"/>
      <c r="G360" s="52"/>
      <c r="H360" s="52"/>
      <c r="I360" s="52"/>
      <c r="J360" s="52"/>
      <c r="K360" s="52"/>
      <c r="M360" s="51">
        <f t="shared" si="39"/>
        <v>0</v>
      </c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CL360" s="52"/>
      <c r="CM360" s="52"/>
      <c r="CN360" s="52"/>
      <c r="CO360" s="52"/>
      <c r="CP360" s="52"/>
      <c r="CR360" s="51" t="e">
        <f>$AP$3*#REF!</f>
        <v>#REF!</v>
      </c>
      <c r="CZ360" s="99"/>
      <c r="DA360" s="99"/>
      <c r="DB360" s="99"/>
      <c r="DC360" s="99"/>
      <c r="DD360" s="99"/>
      <c r="DE360" s="99"/>
      <c r="DF360" s="99"/>
      <c r="DG360" s="99"/>
      <c r="DH360" s="99"/>
      <c r="DI360" s="99"/>
      <c r="DJ360" s="99"/>
      <c r="DK360" s="99"/>
      <c r="DL360" s="99"/>
      <c r="DM360" s="99"/>
      <c r="DN360" s="99"/>
      <c r="DO360" s="99"/>
      <c r="DP360" s="99"/>
      <c r="DQ360" s="99"/>
      <c r="DR360" s="99"/>
      <c r="DS360" s="99"/>
      <c r="DT360" s="99"/>
      <c r="DU360" s="99"/>
      <c r="FX360" s="52"/>
      <c r="FY360" s="52"/>
      <c r="FZ360" s="52"/>
      <c r="GA360" s="52"/>
      <c r="GB360" s="52"/>
      <c r="GD360" s="51">
        <f t="shared" si="38"/>
        <v>0</v>
      </c>
      <c r="GL360" s="74"/>
      <c r="GM360" s="74"/>
      <c r="GN360" s="74"/>
      <c r="GO360" s="74"/>
      <c r="GP360" s="74"/>
      <c r="GQ360" s="74"/>
      <c r="GR360" s="74"/>
      <c r="GS360" s="74"/>
      <c r="GT360" s="74"/>
      <c r="GU360" s="74"/>
      <c r="GV360" s="74"/>
      <c r="GW360" s="74"/>
      <c r="GX360" s="74"/>
      <c r="GY360" s="74"/>
      <c r="GZ360" s="74"/>
      <c r="HA360" s="74"/>
      <c r="HB360" s="74"/>
      <c r="HC360" s="74"/>
      <c r="HD360" s="74"/>
      <c r="HE360" s="74"/>
      <c r="HF360" s="74"/>
      <c r="HG360" s="74"/>
    </row>
    <row r="361" spans="3:215" s="51" customFormat="1" x14ac:dyDescent="0.25">
      <c r="C361" s="76"/>
      <c r="D361" s="52"/>
      <c r="E361" s="52"/>
      <c r="F361" s="52"/>
      <c r="G361" s="52"/>
      <c r="H361" s="52"/>
      <c r="I361" s="52"/>
      <c r="J361" s="52"/>
      <c r="K361" s="52"/>
      <c r="M361" s="51">
        <f t="shared" si="39"/>
        <v>0</v>
      </c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CL361" s="52"/>
      <c r="CM361" s="52"/>
      <c r="CN361" s="52"/>
      <c r="CO361" s="52"/>
      <c r="CP361" s="52"/>
      <c r="CR361" s="51" t="e">
        <f>$AP$3*#REF!</f>
        <v>#REF!</v>
      </c>
      <c r="CZ361" s="99"/>
      <c r="DA361" s="99"/>
      <c r="DB361" s="99"/>
      <c r="DC361" s="99"/>
      <c r="DD361" s="99"/>
      <c r="DE361" s="99"/>
      <c r="DF361" s="99"/>
      <c r="DG361" s="99"/>
      <c r="DH361" s="99"/>
      <c r="DI361" s="99"/>
      <c r="DJ361" s="99"/>
      <c r="DK361" s="99"/>
      <c r="DL361" s="99"/>
      <c r="DM361" s="99"/>
      <c r="DN361" s="99"/>
      <c r="DO361" s="99"/>
      <c r="DP361" s="99"/>
      <c r="DQ361" s="99"/>
      <c r="DR361" s="99"/>
      <c r="DS361" s="99"/>
      <c r="DT361" s="99"/>
      <c r="DU361" s="99"/>
      <c r="FX361" s="52"/>
      <c r="FY361" s="52"/>
      <c r="FZ361" s="52"/>
      <c r="GA361" s="52"/>
      <c r="GB361" s="52"/>
      <c r="GD361" s="51">
        <f t="shared" si="38"/>
        <v>0</v>
      </c>
      <c r="GL361" s="74"/>
      <c r="GM361" s="74"/>
      <c r="GN361" s="74"/>
      <c r="GO361" s="74"/>
      <c r="GP361" s="74"/>
      <c r="GQ361" s="74"/>
      <c r="GR361" s="74"/>
      <c r="GS361" s="74"/>
      <c r="GT361" s="74"/>
      <c r="GU361" s="74"/>
      <c r="GV361" s="74"/>
      <c r="GW361" s="74"/>
      <c r="GX361" s="74"/>
      <c r="GY361" s="74"/>
      <c r="GZ361" s="74"/>
      <c r="HA361" s="74"/>
      <c r="HB361" s="74"/>
      <c r="HC361" s="74"/>
      <c r="HD361" s="74"/>
      <c r="HE361" s="74"/>
      <c r="HF361" s="74"/>
      <c r="HG361" s="74"/>
    </row>
    <row r="362" spans="3:215" s="51" customFormat="1" x14ac:dyDescent="0.25">
      <c r="C362" s="76"/>
      <c r="D362" s="52"/>
      <c r="E362" s="52"/>
      <c r="F362" s="52"/>
      <c r="G362" s="52"/>
      <c r="H362" s="52"/>
      <c r="I362" s="52"/>
      <c r="J362" s="52"/>
      <c r="K362" s="52"/>
      <c r="M362" s="51">
        <f t="shared" si="39"/>
        <v>0</v>
      </c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CL362" s="52"/>
      <c r="CM362" s="52"/>
      <c r="CN362" s="52"/>
      <c r="CO362" s="52"/>
      <c r="CP362" s="52"/>
      <c r="CR362" s="51" t="e">
        <f>$AP$3*#REF!</f>
        <v>#REF!</v>
      </c>
      <c r="CZ362" s="99"/>
      <c r="DA362" s="99"/>
      <c r="DB362" s="99"/>
      <c r="DC362" s="99"/>
      <c r="DD362" s="99"/>
      <c r="DE362" s="99"/>
      <c r="DF362" s="99"/>
      <c r="DG362" s="99"/>
      <c r="DH362" s="99"/>
      <c r="DI362" s="99"/>
      <c r="DJ362" s="99"/>
      <c r="DK362" s="99"/>
      <c r="DL362" s="99"/>
      <c r="DM362" s="99"/>
      <c r="DN362" s="99"/>
      <c r="DO362" s="99"/>
      <c r="DP362" s="99"/>
      <c r="DQ362" s="99"/>
      <c r="DR362" s="99"/>
      <c r="DS362" s="99"/>
      <c r="DT362" s="99"/>
      <c r="DU362" s="99"/>
      <c r="FX362" s="52"/>
      <c r="FY362" s="52"/>
      <c r="FZ362" s="52"/>
      <c r="GA362" s="52"/>
      <c r="GB362" s="52"/>
      <c r="GD362" s="51">
        <f t="shared" si="38"/>
        <v>0</v>
      </c>
      <c r="GL362" s="74"/>
      <c r="GM362" s="74"/>
      <c r="GN362" s="74"/>
      <c r="GO362" s="74"/>
      <c r="GP362" s="74"/>
      <c r="GQ362" s="74"/>
      <c r="GR362" s="74"/>
      <c r="GS362" s="74"/>
      <c r="GT362" s="74"/>
      <c r="GU362" s="74"/>
      <c r="GV362" s="74"/>
      <c r="GW362" s="74"/>
      <c r="GX362" s="74"/>
      <c r="GY362" s="74"/>
      <c r="GZ362" s="74"/>
      <c r="HA362" s="74"/>
      <c r="HB362" s="74"/>
      <c r="HC362" s="74"/>
      <c r="HD362" s="74"/>
      <c r="HE362" s="74"/>
      <c r="HF362" s="74"/>
      <c r="HG362" s="74"/>
    </row>
    <row r="363" spans="3:215" s="51" customFormat="1" x14ac:dyDescent="0.25">
      <c r="C363" s="76"/>
      <c r="D363" s="52"/>
      <c r="E363" s="52"/>
      <c r="F363" s="52"/>
      <c r="G363" s="52"/>
      <c r="H363" s="52"/>
      <c r="I363" s="52"/>
      <c r="J363" s="52"/>
      <c r="K363" s="52"/>
      <c r="M363" s="51">
        <f t="shared" si="39"/>
        <v>0</v>
      </c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CL363" s="52"/>
      <c r="CM363" s="52"/>
      <c r="CN363" s="52"/>
      <c r="CO363" s="52"/>
      <c r="CP363" s="52"/>
      <c r="CR363" s="51" t="e">
        <f>$AP$3*#REF!</f>
        <v>#REF!</v>
      </c>
      <c r="CZ363" s="99"/>
      <c r="DA363" s="99"/>
      <c r="DB363" s="99"/>
      <c r="DC363" s="99"/>
      <c r="DD363" s="99"/>
      <c r="DE363" s="99"/>
      <c r="DF363" s="99"/>
      <c r="DG363" s="99"/>
      <c r="DH363" s="99"/>
      <c r="DI363" s="99"/>
      <c r="DJ363" s="99"/>
      <c r="DK363" s="99"/>
      <c r="DL363" s="99"/>
      <c r="DM363" s="99"/>
      <c r="DN363" s="99"/>
      <c r="DO363" s="99"/>
      <c r="DP363" s="99"/>
      <c r="DQ363" s="99"/>
      <c r="DR363" s="99"/>
      <c r="DS363" s="99"/>
      <c r="DT363" s="99"/>
      <c r="DU363" s="99"/>
      <c r="FX363" s="52"/>
      <c r="FY363" s="52"/>
      <c r="FZ363" s="52"/>
      <c r="GA363" s="52"/>
      <c r="GB363" s="52"/>
      <c r="GD363" s="51">
        <f t="shared" si="38"/>
        <v>0</v>
      </c>
      <c r="GL363" s="74"/>
      <c r="GM363" s="74"/>
      <c r="GN363" s="74"/>
      <c r="GO363" s="74"/>
      <c r="GP363" s="74"/>
      <c r="GQ363" s="74"/>
      <c r="GR363" s="74"/>
      <c r="GS363" s="74"/>
      <c r="GT363" s="74"/>
      <c r="GU363" s="74"/>
      <c r="GV363" s="74"/>
      <c r="GW363" s="74"/>
      <c r="GX363" s="74"/>
      <c r="GY363" s="74"/>
      <c r="GZ363" s="74"/>
      <c r="HA363" s="74"/>
      <c r="HB363" s="74"/>
      <c r="HC363" s="74"/>
      <c r="HD363" s="74"/>
      <c r="HE363" s="74"/>
      <c r="HF363" s="74"/>
      <c r="HG363" s="74"/>
    </row>
    <row r="364" spans="3:215" s="51" customFormat="1" x14ac:dyDescent="0.25">
      <c r="C364" s="76"/>
      <c r="D364" s="52"/>
      <c r="E364" s="52"/>
      <c r="F364" s="52"/>
      <c r="G364" s="52"/>
      <c r="H364" s="52"/>
      <c r="I364" s="52"/>
      <c r="J364" s="52"/>
      <c r="K364" s="52"/>
      <c r="M364" s="51">
        <f t="shared" si="39"/>
        <v>0</v>
      </c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CL364" s="52"/>
      <c r="CM364" s="52"/>
      <c r="CN364" s="52"/>
      <c r="CO364" s="52"/>
      <c r="CP364" s="52"/>
      <c r="CR364" s="51" t="e">
        <f>$AP$3*#REF!</f>
        <v>#REF!</v>
      </c>
      <c r="CZ364" s="99"/>
      <c r="DA364" s="99"/>
      <c r="DB364" s="99"/>
      <c r="DC364" s="99"/>
      <c r="DD364" s="99"/>
      <c r="DE364" s="99"/>
      <c r="DF364" s="99"/>
      <c r="DG364" s="99"/>
      <c r="DH364" s="99"/>
      <c r="DI364" s="99"/>
      <c r="DJ364" s="99"/>
      <c r="DK364" s="99"/>
      <c r="DL364" s="99"/>
      <c r="DM364" s="99"/>
      <c r="DN364" s="99"/>
      <c r="DO364" s="99"/>
      <c r="DP364" s="99"/>
      <c r="DQ364" s="99"/>
      <c r="DR364" s="99"/>
      <c r="DS364" s="99"/>
      <c r="DT364" s="99"/>
      <c r="DU364" s="99"/>
      <c r="FX364" s="52"/>
      <c r="FY364" s="52"/>
      <c r="FZ364" s="52"/>
      <c r="GA364" s="52"/>
      <c r="GB364" s="52"/>
      <c r="GD364" s="51">
        <f t="shared" si="38"/>
        <v>0</v>
      </c>
      <c r="GL364" s="74"/>
      <c r="GM364" s="74"/>
      <c r="GN364" s="74"/>
      <c r="GO364" s="74"/>
      <c r="GP364" s="74"/>
      <c r="GQ364" s="74"/>
      <c r="GR364" s="74"/>
      <c r="GS364" s="74"/>
      <c r="GT364" s="74"/>
      <c r="GU364" s="74"/>
      <c r="GV364" s="74"/>
      <c r="GW364" s="74"/>
      <c r="GX364" s="74"/>
      <c r="GY364" s="74"/>
      <c r="GZ364" s="74"/>
      <c r="HA364" s="74"/>
      <c r="HB364" s="74"/>
      <c r="HC364" s="74"/>
      <c r="HD364" s="74"/>
      <c r="HE364" s="74"/>
      <c r="HF364" s="74"/>
      <c r="HG364" s="74"/>
    </row>
    <row r="365" spans="3:215" s="51" customFormat="1" x14ac:dyDescent="0.25">
      <c r="C365" s="76"/>
      <c r="D365" s="52"/>
      <c r="E365" s="52"/>
      <c r="F365" s="52"/>
      <c r="G365" s="52"/>
      <c r="H365" s="52"/>
      <c r="I365" s="52"/>
      <c r="J365" s="52"/>
      <c r="K365" s="52"/>
      <c r="M365" s="51">
        <f t="shared" si="39"/>
        <v>0</v>
      </c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CL365" s="52"/>
      <c r="CM365" s="52"/>
      <c r="CN365" s="52"/>
      <c r="CO365" s="52"/>
      <c r="CP365" s="52"/>
      <c r="CR365" s="51" t="e">
        <f>$AP$3*#REF!</f>
        <v>#REF!</v>
      </c>
      <c r="CZ365" s="99"/>
      <c r="DA365" s="99"/>
      <c r="DB365" s="99"/>
      <c r="DC365" s="99"/>
      <c r="DD365" s="99"/>
      <c r="DE365" s="99"/>
      <c r="DF365" s="99"/>
      <c r="DG365" s="99"/>
      <c r="DH365" s="99"/>
      <c r="DI365" s="99"/>
      <c r="DJ365" s="99"/>
      <c r="DK365" s="99"/>
      <c r="DL365" s="99"/>
      <c r="DM365" s="99"/>
      <c r="DN365" s="99"/>
      <c r="DO365" s="99"/>
      <c r="DP365" s="99"/>
      <c r="DQ365" s="99"/>
      <c r="DR365" s="99"/>
      <c r="DS365" s="99"/>
      <c r="DT365" s="99"/>
      <c r="DU365" s="99"/>
      <c r="FX365" s="52"/>
      <c r="FY365" s="52"/>
      <c r="FZ365" s="52"/>
      <c r="GA365" s="52"/>
      <c r="GB365" s="52"/>
      <c r="GD365" s="51">
        <f t="shared" si="38"/>
        <v>0</v>
      </c>
      <c r="GL365" s="74"/>
      <c r="GM365" s="74"/>
      <c r="GN365" s="74"/>
      <c r="GO365" s="74"/>
      <c r="GP365" s="74"/>
      <c r="GQ365" s="74"/>
      <c r="GR365" s="74"/>
      <c r="GS365" s="74"/>
      <c r="GT365" s="74"/>
      <c r="GU365" s="74"/>
      <c r="GV365" s="74"/>
      <c r="GW365" s="74"/>
      <c r="GX365" s="74"/>
      <c r="GY365" s="74"/>
      <c r="GZ365" s="74"/>
      <c r="HA365" s="74"/>
      <c r="HB365" s="74"/>
      <c r="HC365" s="74"/>
      <c r="HD365" s="74"/>
      <c r="HE365" s="74"/>
      <c r="HF365" s="74"/>
      <c r="HG365" s="74"/>
    </row>
    <row r="366" spans="3:215" s="51" customFormat="1" x14ac:dyDescent="0.25">
      <c r="C366" s="76"/>
      <c r="D366" s="52"/>
      <c r="E366" s="52"/>
      <c r="F366" s="52"/>
      <c r="G366" s="52"/>
      <c r="H366" s="52"/>
      <c r="I366" s="52"/>
      <c r="J366" s="52"/>
      <c r="K366" s="52"/>
      <c r="M366" s="51">
        <f t="shared" si="39"/>
        <v>0</v>
      </c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CL366" s="52"/>
      <c r="CM366" s="52"/>
      <c r="CN366" s="52"/>
      <c r="CO366" s="52"/>
      <c r="CP366" s="52"/>
      <c r="CR366" s="51" t="e">
        <f>$AP$3*#REF!</f>
        <v>#REF!</v>
      </c>
      <c r="CZ366" s="99"/>
      <c r="DA366" s="99"/>
      <c r="DB366" s="99"/>
      <c r="DC366" s="99"/>
      <c r="DD366" s="99"/>
      <c r="DE366" s="99"/>
      <c r="DF366" s="99"/>
      <c r="DG366" s="99"/>
      <c r="DH366" s="99"/>
      <c r="DI366" s="99"/>
      <c r="DJ366" s="99"/>
      <c r="DK366" s="99"/>
      <c r="DL366" s="99"/>
      <c r="DM366" s="99"/>
      <c r="DN366" s="99"/>
      <c r="DO366" s="99"/>
      <c r="DP366" s="99"/>
      <c r="DQ366" s="99"/>
      <c r="DR366" s="99"/>
      <c r="DS366" s="99"/>
      <c r="DT366" s="99"/>
      <c r="DU366" s="99"/>
      <c r="FX366" s="52"/>
      <c r="FY366" s="52"/>
      <c r="FZ366" s="52"/>
      <c r="GA366" s="52"/>
      <c r="GB366" s="52"/>
      <c r="GD366" s="51">
        <f t="shared" si="38"/>
        <v>0</v>
      </c>
      <c r="GL366" s="74"/>
      <c r="GM366" s="74"/>
      <c r="GN366" s="74"/>
      <c r="GO366" s="74"/>
      <c r="GP366" s="74"/>
      <c r="GQ366" s="74"/>
      <c r="GR366" s="74"/>
      <c r="GS366" s="74"/>
      <c r="GT366" s="74"/>
      <c r="GU366" s="74"/>
      <c r="GV366" s="74"/>
      <c r="GW366" s="74"/>
      <c r="GX366" s="74"/>
      <c r="GY366" s="74"/>
      <c r="GZ366" s="74"/>
      <c r="HA366" s="74"/>
      <c r="HB366" s="74"/>
      <c r="HC366" s="74"/>
      <c r="HD366" s="74"/>
      <c r="HE366" s="74"/>
      <c r="HF366" s="74"/>
      <c r="HG366" s="74"/>
    </row>
    <row r="367" spans="3:215" s="51" customFormat="1" x14ac:dyDescent="0.25">
      <c r="C367" s="76"/>
      <c r="D367" s="52"/>
      <c r="E367" s="52"/>
      <c r="F367" s="52"/>
      <c r="G367" s="52"/>
      <c r="H367" s="52"/>
      <c r="I367" s="52"/>
      <c r="J367" s="52"/>
      <c r="K367" s="52"/>
      <c r="M367" s="51">
        <f t="shared" si="39"/>
        <v>0</v>
      </c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CL367" s="52"/>
      <c r="CM367" s="52"/>
      <c r="CN367" s="52"/>
      <c r="CO367" s="52"/>
      <c r="CP367" s="52"/>
      <c r="CR367" s="51" t="e">
        <f>$AP$3*#REF!</f>
        <v>#REF!</v>
      </c>
      <c r="CZ367" s="99"/>
      <c r="DA367" s="99"/>
      <c r="DB367" s="99"/>
      <c r="DC367" s="99"/>
      <c r="DD367" s="99"/>
      <c r="DE367" s="99"/>
      <c r="DF367" s="99"/>
      <c r="DG367" s="99"/>
      <c r="DH367" s="99"/>
      <c r="DI367" s="99"/>
      <c r="DJ367" s="99"/>
      <c r="DK367" s="99"/>
      <c r="DL367" s="99"/>
      <c r="DM367" s="99"/>
      <c r="DN367" s="99"/>
      <c r="DO367" s="99"/>
      <c r="DP367" s="99"/>
      <c r="DQ367" s="99"/>
      <c r="DR367" s="99"/>
      <c r="DS367" s="99"/>
      <c r="DT367" s="99"/>
      <c r="DU367" s="99"/>
      <c r="FX367" s="52"/>
      <c r="FY367" s="52"/>
      <c r="FZ367" s="52"/>
      <c r="GA367" s="52"/>
      <c r="GB367" s="52"/>
      <c r="GD367" s="51">
        <f t="shared" si="38"/>
        <v>0</v>
      </c>
      <c r="GL367" s="74"/>
      <c r="GM367" s="74"/>
      <c r="GN367" s="74"/>
      <c r="GO367" s="74"/>
      <c r="GP367" s="74"/>
      <c r="GQ367" s="74"/>
      <c r="GR367" s="74"/>
      <c r="GS367" s="74"/>
      <c r="GT367" s="74"/>
      <c r="GU367" s="74"/>
      <c r="GV367" s="74"/>
      <c r="GW367" s="74"/>
      <c r="GX367" s="74"/>
      <c r="GY367" s="74"/>
      <c r="GZ367" s="74"/>
      <c r="HA367" s="74"/>
      <c r="HB367" s="74"/>
      <c r="HC367" s="74"/>
      <c r="HD367" s="74"/>
      <c r="HE367" s="74"/>
      <c r="HF367" s="74"/>
      <c r="HG367" s="74"/>
    </row>
    <row r="368" spans="3:215" s="51" customFormat="1" x14ac:dyDescent="0.25">
      <c r="C368" s="76"/>
      <c r="D368" s="52"/>
      <c r="E368" s="52"/>
      <c r="F368" s="52"/>
      <c r="G368" s="52"/>
      <c r="H368" s="52"/>
      <c r="I368" s="52"/>
      <c r="J368" s="52"/>
      <c r="K368" s="52"/>
      <c r="M368" s="51">
        <f t="shared" si="39"/>
        <v>0</v>
      </c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CL368" s="52"/>
      <c r="CM368" s="52"/>
      <c r="CN368" s="52"/>
      <c r="CO368" s="52"/>
      <c r="CP368" s="52"/>
      <c r="CR368" s="51" t="e">
        <f>$AP$3*#REF!</f>
        <v>#REF!</v>
      </c>
      <c r="CZ368" s="99"/>
      <c r="DA368" s="99"/>
      <c r="DB368" s="99"/>
      <c r="DC368" s="99"/>
      <c r="DD368" s="99"/>
      <c r="DE368" s="99"/>
      <c r="DF368" s="99"/>
      <c r="DG368" s="99"/>
      <c r="DH368" s="99"/>
      <c r="DI368" s="99"/>
      <c r="DJ368" s="99"/>
      <c r="DK368" s="99"/>
      <c r="DL368" s="99"/>
      <c r="DM368" s="99"/>
      <c r="DN368" s="99"/>
      <c r="DO368" s="99"/>
      <c r="DP368" s="99"/>
      <c r="DQ368" s="99"/>
      <c r="DR368" s="99"/>
      <c r="DS368" s="99"/>
      <c r="DT368" s="99"/>
      <c r="DU368" s="99"/>
      <c r="FX368" s="52"/>
      <c r="FY368" s="52"/>
      <c r="FZ368" s="52"/>
      <c r="GA368" s="52"/>
      <c r="GB368" s="52"/>
      <c r="GD368" s="51">
        <f t="shared" si="38"/>
        <v>0</v>
      </c>
      <c r="GL368" s="74"/>
      <c r="GM368" s="74"/>
      <c r="GN368" s="74"/>
      <c r="GO368" s="74"/>
      <c r="GP368" s="74"/>
      <c r="GQ368" s="74"/>
      <c r="GR368" s="74"/>
      <c r="GS368" s="74"/>
      <c r="GT368" s="74"/>
      <c r="GU368" s="74"/>
      <c r="GV368" s="74"/>
      <c r="GW368" s="74"/>
      <c r="GX368" s="74"/>
      <c r="GY368" s="74"/>
      <c r="GZ368" s="74"/>
      <c r="HA368" s="74"/>
      <c r="HB368" s="74"/>
      <c r="HC368" s="74"/>
      <c r="HD368" s="74"/>
      <c r="HE368" s="74"/>
      <c r="HF368" s="74"/>
      <c r="HG368" s="74"/>
    </row>
    <row r="369" spans="3:215" s="51" customFormat="1" x14ac:dyDescent="0.25">
      <c r="C369" s="76"/>
      <c r="D369" s="52"/>
      <c r="E369" s="52"/>
      <c r="F369" s="52"/>
      <c r="G369" s="52"/>
      <c r="H369" s="52"/>
      <c r="I369" s="52"/>
      <c r="J369" s="52"/>
      <c r="K369" s="52"/>
      <c r="M369" s="51">
        <f t="shared" si="39"/>
        <v>0</v>
      </c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CL369" s="52"/>
      <c r="CM369" s="52"/>
      <c r="CN369" s="52"/>
      <c r="CO369" s="52"/>
      <c r="CP369" s="52"/>
      <c r="CR369" s="51" t="e">
        <f>$AP$3*#REF!</f>
        <v>#REF!</v>
      </c>
      <c r="CZ369" s="99"/>
      <c r="DA369" s="99"/>
      <c r="DB369" s="99"/>
      <c r="DC369" s="99"/>
      <c r="DD369" s="99"/>
      <c r="DE369" s="99"/>
      <c r="DF369" s="99"/>
      <c r="DG369" s="99"/>
      <c r="DH369" s="99"/>
      <c r="DI369" s="99"/>
      <c r="DJ369" s="99"/>
      <c r="DK369" s="99"/>
      <c r="DL369" s="99"/>
      <c r="DM369" s="99"/>
      <c r="DN369" s="99"/>
      <c r="DO369" s="99"/>
      <c r="DP369" s="99"/>
      <c r="DQ369" s="99"/>
      <c r="DR369" s="99"/>
      <c r="DS369" s="99"/>
      <c r="DT369" s="99"/>
      <c r="DU369" s="99"/>
      <c r="FX369" s="52"/>
      <c r="FY369" s="52"/>
      <c r="FZ369" s="52"/>
      <c r="GA369" s="52"/>
      <c r="GB369" s="52"/>
      <c r="GD369" s="51">
        <f t="shared" si="38"/>
        <v>0</v>
      </c>
      <c r="GL369" s="74"/>
      <c r="GM369" s="74"/>
      <c r="GN369" s="74"/>
      <c r="GO369" s="74"/>
      <c r="GP369" s="74"/>
      <c r="GQ369" s="74"/>
      <c r="GR369" s="74"/>
      <c r="GS369" s="74"/>
      <c r="GT369" s="74"/>
      <c r="GU369" s="74"/>
      <c r="GV369" s="74"/>
      <c r="GW369" s="74"/>
      <c r="GX369" s="74"/>
      <c r="GY369" s="74"/>
      <c r="GZ369" s="74"/>
      <c r="HA369" s="74"/>
      <c r="HB369" s="74"/>
      <c r="HC369" s="74"/>
      <c r="HD369" s="74"/>
      <c r="HE369" s="74"/>
      <c r="HF369" s="74"/>
      <c r="HG369" s="74"/>
    </row>
    <row r="370" spans="3:215" s="51" customFormat="1" x14ac:dyDescent="0.25">
      <c r="C370" s="76"/>
      <c r="D370" s="52"/>
      <c r="E370" s="52"/>
      <c r="F370" s="52"/>
      <c r="G370" s="52"/>
      <c r="H370" s="52"/>
      <c r="I370" s="52"/>
      <c r="J370" s="52"/>
      <c r="K370" s="52"/>
      <c r="M370" s="51">
        <f t="shared" si="39"/>
        <v>0</v>
      </c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CL370" s="52"/>
      <c r="CM370" s="52"/>
      <c r="CN370" s="52"/>
      <c r="CO370" s="52"/>
      <c r="CP370" s="52"/>
      <c r="CR370" s="51" t="e">
        <f>$AP$3*#REF!</f>
        <v>#REF!</v>
      </c>
      <c r="CZ370" s="99"/>
      <c r="DA370" s="99"/>
      <c r="DB370" s="99"/>
      <c r="DC370" s="99"/>
      <c r="DD370" s="99"/>
      <c r="DE370" s="99"/>
      <c r="DF370" s="99"/>
      <c r="DG370" s="99"/>
      <c r="DH370" s="99"/>
      <c r="DI370" s="99"/>
      <c r="DJ370" s="99"/>
      <c r="DK370" s="99"/>
      <c r="DL370" s="99"/>
      <c r="DM370" s="99"/>
      <c r="DN370" s="99"/>
      <c r="DO370" s="99"/>
      <c r="DP370" s="99"/>
      <c r="DQ370" s="99"/>
      <c r="DR370" s="99"/>
      <c r="DS370" s="99"/>
      <c r="DT370" s="99"/>
      <c r="DU370" s="99"/>
      <c r="FX370" s="52"/>
      <c r="FY370" s="52"/>
      <c r="FZ370" s="52"/>
      <c r="GA370" s="52"/>
      <c r="GB370" s="52"/>
      <c r="GD370" s="51">
        <f t="shared" si="38"/>
        <v>0</v>
      </c>
      <c r="GL370" s="74"/>
      <c r="GM370" s="74"/>
      <c r="GN370" s="74"/>
      <c r="GO370" s="74"/>
      <c r="GP370" s="74"/>
      <c r="GQ370" s="74"/>
      <c r="GR370" s="74"/>
      <c r="GS370" s="74"/>
      <c r="GT370" s="74"/>
      <c r="GU370" s="74"/>
      <c r="GV370" s="74"/>
      <c r="GW370" s="74"/>
      <c r="GX370" s="74"/>
      <c r="GY370" s="74"/>
      <c r="GZ370" s="74"/>
      <c r="HA370" s="74"/>
      <c r="HB370" s="74"/>
      <c r="HC370" s="74"/>
      <c r="HD370" s="74"/>
      <c r="HE370" s="74"/>
      <c r="HF370" s="74"/>
      <c r="HG370" s="74"/>
    </row>
    <row r="371" spans="3:215" s="51" customFormat="1" x14ac:dyDescent="0.25">
      <c r="C371" s="76"/>
      <c r="D371" s="52"/>
      <c r="E371" s="52"/>
      <c r="F371" s="52"/>
      <c r="G371" s="52"/>
      <c r="H371" s="52"/>
      <c r="I371" s="52"/>
      <c r="J371" s="52"/>
      <c r="K371" s="52"/>
      <c r="M371" s="51">
        <f t="shared" si="39"/>
        <v>0</v>
      </c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CL371" s="52"/>
      <c r="CM371" s="52"/>
      <c r="CN371" s="52"/>
      <c r="CO371" s="52"/>
      <c r="CP371" s="52"/>
      <c r="CR371" s="51" t="e">
        <f>$AP$3*#REF!</f>
        <v>#REF!</v>
      </c>
      <c r="CZ371" s="99"/>
      <c r="DA371" s="99"/>
      <c r="DB371" s="99"/>
      <c r="DC371" s="99"/>
      <c r="DD371" s="99"/>
      <c r="DE371" s="99"/>
      <c r="DF371" s="99"/>
      <c r="DG371" s="99"/>
      <c r="DH371" s="99"/>
      <c r="DI371" s="99"/>
      <c r="DJ371" s="99"/>
      <c r="DK371" s="99"/>
      <c r="DL371" s="99"/>
      <c r="DM371" s="99"/>
      <c r="DN371" s="99"/>
      <c r="DO371" s="99"/>
      <c r="DP371" s="99"/>
      <c r="DQ371" s="99"/>
      <c r="DR371" s="99"/>
      <c r="DS371" s="99"/>
      <c r="DT371" s="99"/>
      <c r="DU371" s="99"/>
      <c r="FX371" s="52"/>
      <c r="FY371" s="52"/>
      <c r="FZ371" s="52"/>
      <c r="GA371" s="52"/>
      <c r="GB371" s="52"/>
      <c r="GD371" s="51">
        <f t="shared" si="38"/>
        <v>0</v>
      </c>
      <c r="GL371" s="74"/>
      <c r="GM371" s="74"/>
      <c r="GN371" s="74"/>
      <c r="GO371" s="74"/>
      <c r="GP371" s="74"/>
      <c r="GQ371" s="74"/>
      <c r="GR371" s="74"/>
      <c r="GS371" s="74"/>
      <c r="GT371" s="74"/>
      <c r="GU371" s="74"/>
      <c r="GV371" s="74"/>
      <c r="GW371" s="74"/>
      <c r="GX371" s="74"/>
      <c r="GY371" s="74"/>
      <c r="GZ371" s="74"/>
      <c r="HA371" s="74"/>
      <c r="HB371" s="74"/>
      <c r="HC371" s="74"/>
      <c r="HD371" s="74"/>
      <c r="HE371" s="74"/>
      <c r="HF371" s="74"/>
      <c r="HG371" s="74"/>
    </row>
    <row r="372" spans="3:215" s="51" customFormat="1" x14ac:dyDescent="0.25">
      <c r="C372" s="76"/>
      <c r="D372" s="52"/>
      <c r="E372" s="52"/>
      <c r="F372" s="52"/>
      <c r="G372" s="52"/>
      <c r="H372" s="52"/>
      <c r="I372" s="52"/>
      <c r="J372" s="52"/>
      <c r="K372" s="52"/>
      <c r="M372" s="51">
        <f t="shared" si="39"/>
        <v>0</v>
      </c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CL372" s="52"/>
      <c r="CM372" s="52"/>
      <c r="CN372" s="52"/>
      <c r="CO372" s="52"/>
      <c r="CP372" s="52"/>
      <c r="CR372" s="51" t="e">
        <f>$AP$3*#REF!</f>
        <v>#REF!</v>
      </c>
      <c r="CZ372" s="99"/>
      <c r="DA372" s="99"/>
      <c r="DB372" s="99"/>
      <c r="DC372" s="99"/>
      <c r="DD372" s="99"/>
      <c r="DE372" s="99"/>
      <c r="DF372" s="99"/>
      <c r="DG372" s="99"/>
      <c r="DH372" s="99"/>
      <c r="DI372" s="99"/>
      <c r="DJ372" s="99"/>
      <c r="DK372" s="99"/>
      <c r="DL372" s="99"/>
      <c r="DM372" s="99"/>
      <c r="DN372" s="99"/>
      <c r="DO372" s="99"/>
      <c r="DP372" s="99"/>
      <c r="DQ372" s="99"/>
      <c r="DR372" s="99"/>
      <c r="DS372" s="99"/>
      <c r="DT372" s="99"/>
      <c r="DU372" s="99"/>
      <c r="FX372" s="52"/>
      <c r="FY372" s="52"/>
      <c r="FZ372" s="52"/>
      <c r="GA372" s="52"/>
      <c r="GB372" s="52"/>
      <c r="GD372" s="51">
        <f t="shared" si="38"/>
        <v>0</v>
      </c>
      <c r="GL372" s="74"/>
      <c r="GM372" s="74"/>
      <c r="GN372" s="74"/>
      <c r="GO372" s="74"/>
      <c r="GP372" s="74"/>
      <c r="GQ372" s="74"/>
      <c r="GR372" s="74"/>
      <c r="GS372" s="74"/>
      <c r="GT372" s="74"/>
      <c r="GU372" s="74"/>
      <c r="GV372" s="74"/>
      <c r="GW372" s="74"/>
      <c r="GX372" s="74"/>
      <c r="GY372" s="74"/>
      <c r="GZ372" s="74"/>
      <c r="HA372" s="74"/>
      <c r="HB372" s="74"/>
      <c r="HC372" s="74"/>
      <c r="HD372" s="74"/>
      <c r="HE372" s="74"/>
      <c r="HF372" s="74"/>
      <c r="HG372" s="74"/>
    </row>
    <row r="373" spans="3:215" s="51" customFormat="1" x14ac:dyDescent="0.25">
      <c r="C373" s="76"/>
      <c r="D373" s="52"/>
      <c r="E373" s="52"/>
      <c r="F373" s="52"/>
      <c r="G373" s="52"/>
      <c r="H373" s="52"/>
      <c r="I373" s="52"/>
      <c r="J373" s="52"/>
      <c r="K373" s="52"/>
      <c r="M373" s="51">
        <f t="shared" si="39"/>
        <v>0</v>
      </c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CL373" s="52"/>
      <c r="CM373" s="52"/>
      <c r="CN373" s="52"/>
      <c r="CO373" s="52"/>
      <c r="CP373" s="52"/>
      <c r="CR373" s="51" t="e">
        <f>$AP$3*#REF!</f>
        <v>#REF!</v>
      </c>
      <c r="CZ373" s="99"/>
      <c r="DA373" s="99"/>
      <c r="DB373" s="99"/>
      <c r="DC373" s="99"/>
      <c r="DD373" s="99"/>
      <c r="DE373" s="99"/>
      <c r="DF373" s="99"/>
      <c r="DG373" s="99"/>
      <c r="DH373" s="99"/>
      <c r="DI373" s="99"/>
      <c r="DJ373" s="99"/>
      <c r="DK373" s="99"/>
      <c r="DL373" s="99"/>
      <c r="DM373" s="99"/>
      <c r="DN373" s="99"/>
      <c r="DO373" s="99"/>
      <c r="DP373" s="99"/>
      <c r="DQ373" s="99"/>
      <c r="DR373" s="99"/>
      <c r="DS373" s="99"/>
      <c r="DT373" s="99"/>
      <c r="DU373" s="99"/>
      <c r="FX373" s="52"/>
      <c r="FY373" s="52"/>
      <c r="FZ373" s="52"/>
      <c r="GA373" s="52"/>
      <c r="GB373" s="52"/>
      <c r="GD373" s="51">
        <f t="shared" si="38"/>
        <v>0</v>
      </c>
      <c r="GL373" s="74"/>
      <c r="GM373" s="74"/>
      <c r="GN373" s="74"/>
      <c r="GO373" s="74"/>
      <c r="GP373" s="74"/>
      <c r="GQ373" s="74"/>
      <c r="GR373" s="74"/>
      <c r="GS373" s="74"/>
      <c r="GT373" s="74"/>
      <c r="GU373" s="74"/>
      <c r="GV373" s="74"/>
      <c r="GW373" s="74"/>
      <c r="GX373" s="74"/>
      <c r="GY373" s="74"/>
      <c r="GZ373" s="74"/>
      <c r="HA373" s="74"/>
      <c r="HB373" s="74"/>
      <c r="HC373" s="74"/>
      <c r="HD373" s="74"/>
      <c r="HE373" s="74"/>
      <c r="HF373" s="74"/>
      <c r="HG373" s="74"/>
    </row>
    <row r="374" spans="3:215" s="51" customFormat="1" x14ac:dyDescent="0.25">
      <c r="C374" s="76"/>
      <c r="D374" s="52"/>
      <c r="E374" s="52"/>
      <c r="F374" s="52"/>
      <c r="G374" s="52"/>
      <c r="H374" s="52"/>
      <c r="I374" s="52"/>
      <c r="J374" s="52"/>
      <c r="K374" s="52"/>
      <c r="M374" s="51">
        <f t="shared" si="39"/>
        <v>0</v>
      </c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CL374" s="52"/>
      <c r="CM374" s="52"/>
      <c r="CN374" s="52"/>
      <c r="CO374" s="52"/>
      <c r="CP374" s="52"/>
      <c r="CR374" s="51" t="e">
        <f>$AP$3*#REF!</f>
        <v>#REF!</v>
      </c>
      <c r="CZ374" s="99"/>
      <c r="DA374" s="99"/>
      <c r="DB374" s="99"/>
      <c r="DC374" s="99"/>
      <c r="DD374" s="99"/>
      <c r="DE374" s="99"/>
      <c r="DF374" s="99"/>
      <c r="DG374" s="99"/>
      <c r="DH374" s="99"/>
      <c r="DI374" s="99"/>
      <c r="DJ374" s="99"/>
      <c r="DK374" s="99"/>
      <c r="DL374" s="99"/>
      <c r="DM374" s="99"/>
      <c r="DN374" s="99"/>
      <c r="DO374" s="99"/>
      <c r="DP374" s="99"/>
      <c r="DQ374" s="99"/>
      <c r="DR374" s="99"/>
      <c r="DS374" s="99"/>
      <c r="DT374" s="99"/>
      <c r="DU374" s="99"/>
      <c r="FX374" s="52"/>
      <c r="FY374" s="52"/>
      <c r="FZ374" s="52"/>
      <c r="GA374" s="52"/>
      <c r="GB374" s="52"/>
      <c r="GD374" s="51">
        <f t="shared" si="38"/>
        <v>0</v>
      </c>
      <c r="GL374" s="74"/>
      <c r="GM374" s="74"/>
      <c r="GN374" s="74"/>
      <c r="GO374" s="74"/>
      <c r="GP374" s="74"/>
      <c r="GQ374" s="74"/>
      <c r="GR374" s="74"/>
      <c r="GS374" s="74"/>
      <c r="GT374" s="74"/>
      <c r="GU374" s="74"/>
      <c r="GV374" s="74"/>
      <c r="GW374" s="74"/>
      <c r="GX374" s="74"/>
      <c r="GY374" s="74"/>
      <c r="GZ374" s="74"/>
      <c r="HA374" s="74"/>
      <c r="HB374" s="74"/>
      <c r="HC374" s="74"/>
      <c r="HD374" s="74"/>
      <c r="HE374" s="74"/>
      <c r="HF374" s="74"/>
      <c r="HG374" s="74"/>
    </row>
    <row r="375" spans="3:215" s="51" customFormat="1" x14ac:dyDescent="0.25">
      <c r="C375" s="76"/>
      <c r="D375" s="52"/>
      <c r="E375" s="52"/>
      <c r="F375" s="52"/>
      <c r="G375" s="52"/>
      <c r="H375" s="52"/>
      <c r="I375" s="52"/>
      <c r="J375" s="52"/>
      <c r="K375" s="52"/>
      <c r="M375" s="51">
        <f t="shared" si="39"/>
        <v>0</v>
      </c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CL375" s="52"/>
      <c r="CM375" s="52"/>
      <c r="CN375" s="52"/>
      <c r="CO375" s="52"/>
      <c r="CP375" s="52"/>
      <c r="CR375" s="51" t="e">
        <f>$AP$3*#REF!</f>
        <v>#REF!</v>
      </c>
      <c r="CZ375" s="99"/>
      <c r="DA375" s="99"/>
      <c r="DB375" s="99"/>
      <c r="DC375" s="99"/>
      <c r="DD375" s="99"/>
      <c r="DE375" s="99"/>
      <c r="DF375" s="99"/>
      <c r="DG375" s="99"/>
      <c r="DH375" s="99"/>
      <c r="DI375" s="99"/>
      <c r="DJ375" s="99"/>
      <c r="DK375" s="99"/>
      <c r="DL375" s="99"/>
      <c r="DM375" s="99"/>
      <c r="DN375" s="99"/>
      <c r="DO375" s="99"/>
      <c r="DP375" s="99"/>
      <c r="DQ375" s="99"/>
      <c r="DR375" s="99"/>
      <c r="DS375" s="99"/>
      <c r="DT375" s="99"/>
      <c r="DU375" s="99"/>
      <c r="FX375" s="52"/>
      <c r="FY375" s="52"/>
      <c r="FZ375" s="52"/>
      <c r="GA375" s="52"/>
      <c r="GB375" s="52"/>
      <c r="GD375" s="51">
        <f t="shared" si="38"/>
        <v>0</v>
      </c>
      <c r="GL375" s="74"/>
      <c r="GM375" s="74"/>
      <c r="GN375" s="74"/>
      <c r="GO375" s="74"/>
      <c r="GP375" s="74"/>
      <c r="GQ375" s="74"/>
      <c r="GR375" s="74"/>
      <c r="GS375" s="74"/>
      <c r="GT375" s="74"/>
      <c r="GU375" s="74"/>
      <c r="GV375" s="74"/>
      <c r="GW375" s="74"/>
      <c r="GX375" s="74"/>
      <c r="GY375" s="74"/>
      <c r="GZ375" s="74"/>
      <c r="HA375" s="74"/>
      <c r="HB375" s="74"/>
      <c r="HC375" s="74"/>
      <c r="HD375" s="74"/>
      <c r="HE375" s="74"/>
      <c r="HF375" s="74"/>
      <c r="HG375" s="74"/>
    </row>
    <row r="376" spans="3:215" s="51" customFormat="1" x14ac:dyDescent="0.25">
      <c r="C376" s="76"/>
      <c r="D376" s="52"/>
      <c r="E376" s="52"/>
      <c r="F376" s="52"/>
      <c r="G376" s="52"/>
      <c r="H376" s="52"/>
      <c r="I376" s="52"/>
      <c r="J376" s="52"/>
      <c r="K376" s="52"/>
      <c r="M376" s="51">
        <f t="shared" si="39"/>
        <v>0</v>
      </c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CL376" s="52"/>
      <c r="CM376" s="52"/>
      <c r="CN376" s="52"/>
      <c r="CO376" s="52"/>
      <c r="CP376" s="52"/>
      <c r="CR376" s="51" t="e">
        <f>$AP$3*#REF!</f>
        <v>#REF!</v>
      </c>
      <c r="CZ376" s="99"/>
      <c r="DA376" s="99"/>
      <c r="DB376" s="99"/>
      <c r="DC376" s="99"/>
      <c r="DD376" s="99"/>
      <c r="DE376" s="99"/>
      <c r="DF376" s="99"/>
      <c r="DG376" s="99"/>
      <c r="DH376" s="99"/>
      <c r="DI376" s="99"/>
      <c r="DJ376" s="99"/>
      <c r="DK376" s="99"/>
      <c r="DL376" s="99"/>
      <c r="DM376" s="99"/>
      <c r="DN376" s="99"/>
      <c r="DO376" s="99"/>
      <c r="DP376" s="99"/>
      <c r="DQ376" s="99"/>
      <c r="DR376" s="99"/>
      <c r="DS376" s="99"/>
      <c r="DT376" s="99"/>
      <c r="DU376" s="99"/>
      <c r="FX376" s="52"/>
      <c r="FY376" s="52"/>
      <c r="FZ376" s="52"/>
      <c r="GA376" s="52"/>
      <c r="GB376" s="52"/>
      <c r="GD376" s="51">
        <f t="shared" si="38"/>
        <v>0</v>
      </c>
      <c r="GL376" s="74"/>
      <c r="GM376" s="74"/>
      <c r="GN376" s="74"/>
      <c r="GO376" s="74"/>
      <c r="GP376" s="74"/>
      <c r="GQ376" s="74"/>
      <c r="GR376" s="74"/>
      <c r="GS376" s="74"/>
      <c r="GT376" s="74"/>
      <c r="GU376" s="74"/>
      <c r="GV376" s="74"/>
      <c r="GW376" s="74"/>
      <c r="GX376" s="74"/>
      <c r="GY376" s="74"/>
      <c r="GZ376" s="74"/>
      <c r="HA376" s="74"/>
      <c r="HB376" s="74"/>
      <c r="HC376" s="74"/>
      <c r="HD376" s="74"/>
      <c r="HE376" s="74"/>
      <c r="HF376" s="74"/>
      <c r="HG376" s="74"/>
    </row>
    <row r="377" spans="3:215" s="51" customFormat="1" x14ac:dyDescent="0.25">
      <c r="C377" s="76"/>
      <c r="D377" s="52"/>
      <c r="E377" s="52"/>
      <c r="F377" s="52"/>
      <c r="G377" s="52"/>
      <c r="H377" s="52"/>
      <c r="I377" s="52"/>
      <c r="J377" s="52"/>
      <c r="K377" s="52"/>
      <c r="M377" s="51">
        <f t="shared" si="39"/>
        <v>0</v>
      </c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CL377" s="52"/>
      <c r="CM377" s="52"/>
      <c r="CN377" s="52"/>
      <c r="CO377" s="52"/>
      <c r="CP377" s="52"/>
      <c r="CR377" s="51" t="e">
        <f>$AP$3*#REF!</f>
        <v>#REF!</v>
      </c>
      <c r="CZ377" s="99"/>
      <c r="DA377" s="99"/>
      <c r="DB377" s="99"/>
      <c r="DC377" s="99"/>
      <c r="DD377" s="99"/>
      <c r="DE377" s="99"/>
      <c r="DF377" s="99"/>
      <c r="DG377" s="99"/>
      <c r="DH377" s="99"/>
      <c r="DI377" s="99"/>
      <c r="DJ377" s="99"/>
      <c r="DK377" s="99"/>
      <c r="DL377" s="99"/>
      <c r="DM377" s="99"/>
      <c r="DN377" s="99"/>
      <c r="DO377" s="99"/>
      <c r="DP377" s="99"/>
      <c r="DQ377" s="99"/>
      <c r="DR377" s="99"/>
      <c r="DS377" s="99"/>
      <c r="DT377" s="99"/>
      <c r="DU377" s="99"/>
      <c r="FX377" s="52"/>
      <c r="FY377" s="52"/>
      <c r="FZ377" s="52"/>
      <c r="GA377" s="52"/>
      <c r="GB377" s="52"/>
      <c r="GD377" s="51">
        <f t="shared" si="38"/>
        <v>0</v>
      </c>
      <c r="GL377" s="74"/>
      <c r="GM377" s="74"/>
      <c r="GN377" s="74"/>
      <c r="GO377" s="74"/>
      <c r="GP377" s="74"/>
      <c r="GQ377" s="74"/>
      <c r="GR377" s="74"/>
      <c r="GS377" s="74"/>
      <c r="GT377" s="74"/>
      <c r="GU377" s="74"/>
      <c r="GV377" s="74"/>
      <c r="GW377" s="74"/>
      <c r="GX377" s="74"/>
      <c r="GY377" s="74"/>
      <c r="GZ377" s="74"/>
      <c r="HA377" s="74"/>
      <c r="HB377" s="74"/>
      <c r="HC377" s="74"/>
      <c r="HD377" s="74"/>
      <c r="HE377" s="74"/>
      <c r="HF377" s="74"/>
      <c r="HG377" s="74"/>
    </row>
    <row r="378" spans="3:215" s="51" customFormat="1" x14ac:dyDescent="0.25">
      <c r="C378" s="76"/>
      <c r="D378" s="52"/>
      <c r="E378" s="52"/>
      <c r="F378" s="52"/>
      <c r="G378" s="52"/>
      <c r="H378" s="52"/>
      <c r="I378" s="52"/>
      <c r="J378" s="52"/>
      <c r="K378" s="52"/>
      <c r="M378" s="51">
        <f t="shared" si="39"/>
        <v>0</v>
      </c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CL378" s="52"/>
      <c r="CM378" s="52"/>
      <c r="CN378" s="52"/>
      <c r="CO378" s="52"/>
      <c r="CP378" s="52"/>
      <c r="CR378" s="51" t="e">
        <f>$AP$3*#REF!</f>
        <v>#REF!</v>
      </c>
      <c r="CZ378" s="99"/>
      <c r="DA378" s="99"/>
      <c r="DB378" s="99"/>
      <c r="DC378" s="99"/>
      <c r="DD378" s="99"/>
      <c r="DE378" s="99"/>
      <c r="DF378" s="99"/>
      <c r="DG378" s="99"/>
      <c r="DH378" s="99"/>
      <c r="DI378" s="99"/>
      <c r="DJ378" s="99"/>
      <c r="DK378" s="99"/>
      <c r="DL378" s="99"/>
      <c r="DM378" s="99"/>
      <c r="DN378" s="99"/>
      <c r="DO378" s="99"/>
      <c r="DP378" s="99"/>
      <c r="DQ378" s="99"/>
      <c r="DR378" s="99"/>
      <c r="DS378" s="99"/>
      <c r="DT378" s="99"/>
      <c r="DU378" s="99"/>
      <c r="FX378" s="52"/>
      <c r="FY378" s="52"/>
      <c r="FZ378" s="52"/>
      <c r="GA378" s="52"/>
      <c r="GB378" s="52"/>
      <c r="GD378" s="51">
        <f t="shared" si="38"/>
        <v>0</v>
      </c>
      <c r="GL378" s="74"/>
      <c r="GM378" s="74"/>
      <c r="GN378" s="74"/>
      <c r="GO378" s="74"/>
      <c r="GP378" s="74"/>
      <c r="GQ378" s="74"/>
      <c r="GR378" s="74"/>
      <c r="GS378" s="74"/>
      <c r="GT378" s="74"/>
      <c r="GU378" s="74"/>
      <c r="GV378" s="74"/>
      <c r="GW378" s="74"/>
      <c r="GX378" s="74"/>
      <c r="GY378" s="74"/>
      <c r="GZ378" s="74"/>
      <c r="HA378" s="74"/>
      <c r="HB378" s="74"/>
      <c r="HC378" s="74"/>
      <c r="HD378" s="74"/>
      <c r="HE378" s="74"/>
      <c r="HF378" s="74"/>
      <c r="HG378" s="74"/>
    </row>
    <row r="379" spans="3:215" s="51" customFormat="1" x14ac:dyDescent="0.25">
      <c r="C379" s="76"/>
      <c r="D379" s="52"/>
      <c r="E379" s="52"/>
      <c r="F379" s="52"/>
      <c r="G379" s="52"/>
      <c r="H379" s="52"/>
      <c r="I379" s="52"/>
      <c r="J379" s="52"/>
      <c r="K379" s="52"/>
      <c r="M379" s="51">
        <f t="shared" si="39"/>
        <v>0</v>
      </c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CL379" s="52"/>
      <c r="CM379" s="52"/>
      <c r="CN379" s="52"/>
      <c r="CO379" s="52"/>
      <c r="CP379" s="52"/>
      <c r="CR379" s="51" t="e">
        <f>$AP$3*#REF!</f>
        <v>#REF!</v>
      </c>
      <c r="CZ379" s="99"/>
      <c r="DA379" s="99"/>
      <c r="DB379" s="99"/>
      <c r="DC379" s="99"/>
      <c r="DD379" s="99"/>
      <c r="DE379" s="99"/>
      <c r="DF379" s="99"/>
      <c r="DG379" s="99"/>
      <c r="DH379" s="99"/>
      <c r="DI379" s="99"/>
      <c r="DJ379" s="99"/>
      <c r="DK379" s="99"/>
      <c r="DL379" s="99"/>
      <c r="DM379" s="99"/>
      <c r="DN379" s="99"/>
      <c r="DO379" s="99"/>
      <c r="DP379" s="99"/>
      <c r="DQ379" s="99"/>
      <c r="DR379" s="99"/>
      <c r="DS379" s="99"/>
      <c r="DT379" s="99"/>
      <c r="DU379" s="99"/>
      <c r="FX379" s="52"/>
      <c r="FY379" s="52"/>
      <c r="FZ379" s="52"/>
      <c r="GA379" s="52"/>
      <c r="GB379" s="52"/>
      <c r="GD379" s="51">
        <f t="shared" si="38"/>
        <v>0</v>
      </c>
      <c r="GL379" s="74"/>
      <c r="GM379" s="74"/>
      <c r="GN379" s="74"/>
      <c r="GO379" s="74"/>
      <c r="GP379" s="74"/>
      <c r="GQ379" s="74"/>
      <c r="GR379" s="74"/>
      <c r="GS379" s="74"/>
      <c r="GT379" s="74"/>
      <c r="GU379" s="74"/>
      <c r="GV379" s="74"/>
      <c r="GW379" s="74"/>
      <c r="GX379" s="74"/>
      <c r="GY379" s="74"/>
      <c r="GZ379" s="74"/>
      <c r="HA379" s="74"/>
      <c r="HB379" s="74"/>
      <c r="HC379" s="74"/>
      <c r="HD379" s="74"/>
      <c r="HE379" s="74"/>
      <c r="HF379" s="74"/>
      <c r="HG379" s="74"/>
    </row>
    <row r="380" spans="3:215" s="51" customFormat="1" x14ac:dyDescent="0.25">
      <c r="C380" s="76"/>
      <c r="D380" s="52"/>
      <c r="E380" s="52"/>
      <c r="F380" s="52"/>
      <c r="G380" s="52"/>
      <c r="H380" s="52"/>
      <c r="I380" s="52"/>
      <c r="J380" s="52"/>
      <c r="K380" s="52"/>
      <c r="M380" s="51">
        <f t="shared" si="39"/>
        <v>0</v>
      </c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CL380" s="52"/>
      <c r="CM380" s="52"/>
      <c r="CN380" s="52"/>
      <c r="CO380" s="52"/>
      <c r="CP380" s="52"/>
      <c r="CR380" s="51" t="e">
        <f>$AP$3*#REF!</f>
        <v>#REF!</v>
      </c>
      <c r="CZ380" s="99"/>
      <c r="DA380" s="99"/>
      <c r="DB380" s="99"/>
      <c r="DC380" s="99"/>
      <c r="DD380" s="99"/>
      <c r="DE380" s="99"/>
      <c r="DF380" s="99"/>
      <c r="DG380" s="99"/>
      <c r="DH380" s="99"/>
      <c r="DI380" s="99"/>
      <c r="DJ380" s="99"/>
      <c r="DK380" s="99"/>
      <c r="DL380" s="99"/>
      <c r="DM380" s="99"/>
      <c r="DN380" s="99"/>
      <c r="DO380" s="99"/>
      <c r="DP380" s="99"/>
      <c r="DQ380" s="99"/>
      <c r="DR380" s="99"/>
      <c r="DS380" s="99"/>
      <c r="DT380" s="99"/>
      <c r="DU380" s="99"/>
      <c r="FX380" s="52"/>
      <c r="FY380" s="52"/>
      <c r="FZ380" s="52"/>
      <c r="GA380" s="52"/>
      <c r="GB380" s="52"/>
      <c r="GD380" s="51">
        <f t="shared" si="38"/>
        <v>0</v>
      </c>
      <c r="GL380" s="74"/>
      <c r="GM380" s="74"/>
      <c r="GN380" s="74"/>
      <c r="GO380" s="74"/>
      <c r="GP380" s="74"/>
      <c r="GQ380" s="74"/>
      <c r="GR380" s="74"/>
      <c r="GS380" s="74"/>
      <c r="GT380" s="74"/>
      <c r="GU380" s="74"/>
      <c r="GV380" s="74"/>
      <c r="GW380" s="74"/>
      <c r="GX380" s="74"/>
      <c r="GY380" s="74"/>
      <c r="GZ380" s="74"/>
      <c r="HA380" s="74"/>
      <c r="HB380" s="74"/>
      <c r="HC380" s="74"/>
      <c r="HD380" s="74"/>
      <c r="HE380" s="74"/>
      <c r="HF380" s="74"/>
      <c r="HG380" s="74"/>
    </row>
    <row r="381" spans="3:215" s="51" customFormat="1" x14ac:dyDescent="0.25">
      <c r="C381" s="76"/>
      <c r="D381" s="52"/>
      <c r="E381" s="52"/>
      <c r="F381" s="52"/>
      <c r="G381" s="52"/>
      <c r="H381" s="52"/>
      <c r="I381" s="52"/>
      <c r="J381" s="52"/>
      <c r="K381" s="52"/>
      <c r="M381" s="51">
        <f t="shared" si="39"/>
        <v>0</v>
      </c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CL381" s="52"/>
      <c r="CM381" s="52"/>
      <c r="CN381" s="52"/>
      <c r="CO381" s="52"/>
      <c r="CP381" s="52"/>
      <c r="CR381" s="51" t="e">
        <f>$AP$3*#REF!</f>
        <v>#REF!</v>
      </c>
      <c r="CZ381" s="99"/>
      <c r="DA381" s="99"/>
      <c r="DB381" s="99"/>
      <c r="DC381" s="99"/>
      <c r="DD381" s="99"/>
      <c r="DE381" s="99"/>
      <c r="DF381" s="99"/>
      <c r="DG381" s="99"/>
      <c r="DH381" s="99"/>
      <c r="DI381" s="99"/>
      <c r="DJ381" s="99"/>
      <c r="DK381" s="99"/>
      <c r="DL381" s="99"/>
      <c r="DM381" s="99"/>
      <c r="DN381" s="99"/>
      <c r="DO381" s="99"/>
      <c r="DP381" s="99"/>
      <c r="DQ381" s="99"/>
      <c r="DR381" s="99"/>
      <c r="DS381" s="99"/>
      <c r="DT381" s="99"/>
      <c r="DU381" s="99"/>
      <c r="FX381" s="52"/>
      <c r="FY381" s="52"/>
      <c r="FZ381" s="52"/>
      <c r="GA381" s="52"/>
      <c r="GB381" s="52"/>
      <c r="GD381" s="51">
        <f t="shared" si="38"/>
        <v>0</v>
      </c>
      <c r="GL381" s="74"/>
      <c r="GM381" s="74"/>
      <c r="GN381" s="74"/>
      <c r="GO381" s="74"/>
      <c r="GP381" s="74"/>
      <c r="GQ381" s="74"/>
      <c r="GR381" s="74"/>
      <c r="GS381" s="74"/>
      <c r="GT381" s="74"/>
      <c r="GU381" s="74"/>
      <c r="GV381" s="74"/>
      <c r="GW381" s="74"/>
      <c r="GX381" s="74"/>
      <c r="GY381" s="74"/>
      <c r="GZ381" s="74"/>
      <c r="HA381" s="74"/>
      <c r="HB381" s="74"/>
      <c r="HC381" s="74"/>
      <c r="HD381" s="74"/>
      <c r="HE381" s="74"/>
      <c r="HF381" s="74"/>
      <c r="HG381" s="74"/>
    </row>
    <row r="382" spans="3:215" s="51" customFormat="1" x14ac:dyDescent="0.25">
      <c r="C382" s="76"/>
      <c r="D382" s="52"/>
      <c r="E382" s="52"/>
      <c r="F382" s="52"/>
      <c r="G382" s="52"/>
      <c r="H382" s="52"/>
      <c r="I382" s="52"/>
      <c r="J382" s="52"/>
      <c r="K382" s="52"/>
      <c r="M382" s="51">
        <f t="shared" si="39"/>
        <v>0</v>
      </c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CL382" s="52"/>
      <c r="CM382" s="52"/>
      <c r="CN382" s="52"/>
      <c r="CO382" s="52"/>
      <c r="CP382" s="52"/>
      <c r="CR382" s="51" t="e">
        <f>$AP$3*#REF!</f>
        <v>#REF!</v>
      </c>
      <c r="CZ382" s="99"/>
      <c r="DA382" s="99"/>
      <c r="DB382" s="99"/>
      <c r="DC382" s="99"/>
      <c r="DD382" s="99"/>
      <c r="DE382" s="99"/>
      <c r="DF382" s="99"/>
      <c r="DG382" s="99"/>
      <c r="DH382" s="99"/>
      <c r="DI382" s="99"/>
      <c r="DJ382" s="99"/>
      <c r="DK382" s="99"/>
      <c r="DL382" s="99"/>
      <c r="DM382" s="99"/>
      <c r="DN382" s="99"/>
      <c r="DO382" s="99"/>
      <c r="DP382" s="99"/>
      <c r="DQ382" s="99"/>
      <c r="DR382" s="99"/>
      <c r="DS382" s="99"/>
      <c r="DT382" s="99"/>
      <c r="DU382" s="99"/>
      <c r="FX382" s="52"/>
      <c r="FY382" s="52"/>
      <c r="FZ382" s="52"/>
      <c r="GA382" s="52"/>
      <c r="GB382" s="52"/>
      <c r="GD382" s="51">
        <f t="shared" si="38"/>
        <v>0</v>
      </c>
      <c r="GL382" s="74"/>
      <c r="GM382" s="74"/>
      <c r="GN382" s="74"/>
      <c r="GO382" s="74"/>
      <c r="GP382" s="74"/>
      <c r="GQ382" s="74"/>
      <c r="GR382" s="74"/>
      <c r="GS382" s="74"/>
      <c r="GT382" s="74"/>
      <c r="GU382" s="74"/>
      <c r="GV382" s="74"/>
      <c r="GW382" s="74"/>
      <c r="GX382" s="74"/>
      <c r="GY382" s="74"/>
      <c r="GZ382" s="74"/>
      <c r="HA382" s="74"/>
      <c r="HB382" s="74"/>
      <c r="HC382" s="74"/>
      <c r="HD382" s="74"/>
      <c r="HE382" s="74"/>
      <c r="HF382" s="74"/>
      <c r="HG382" s="74"/>
    </row>
    <row r="383" spans="3:215" s="51" customFormat="1" x14ac:dyDescent="0.25">
      <c r="C383" s="76"/>
      <c r="D383" s="52"/>
      <c r="E383" s="52"/>
      <c r="F383" s="52"/>
      <c r="G383" s="52"/>
      <c r="H383" s="52"/>
      <c r="I383" s="52"/>
      <c r="J383" s="52"/>
      <c r="K383" s="52"/>
      <c r="M383" s="51">
        <f t="shared" si="39"/>
        <v>0</v>
      </c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CL383" s="52"/>
      <c r="CM383" s="52"/>
      <c r="CN383" s="52"/>
      <c r="CO383" s="52"/>
      <c r="CP383" s="52"/>
      <c r="CR383" s="51" t="e">
        <f>$AP$3*#REF!</f>
        <v>#REF!</v>
      </c>
      <c r="CZ383" s="99"/>
      <c r="DA383" s="99"/>
      <c r="DB383" s="99"/>
      <c r="DC383" s="99"/>
      <c r="DD383" s="99"/>
      <c r="DE383" s="99"/>
      <c r="DF383" s="99"/>
      <c r="DG383" s="99"/>
      <c r="DH383" s="99"/>
      <c r="DI383" s="99"/>
      <c r="DJ383" s="99"/>
      <c r="DK383" s="99"/>
      <c r="DL383" s="99"/>
      <c r="DM383" s="99"/>
      <c r="DN383" s="99"/>
      <c r="DO383" s="99"/>
      <c r="DP383" s="99"/>
      <c r="DQ383" s="99"/>
      <c r="DR383" s="99"/>
      <c r="DS383" s="99"/>
      <c r="DT383" s="99"/>
      <c r="DU383" s="99"/>
      <c r="FX383" s="52"/>
      <c r="FY383" s="52"/>
      <c r="FZ383" s="52"/>
      <c r="GA383" s="52"/>
      <c r="GB383" s="52"/>
      <c r="GD383" s="51">
        <f t="shared" si="38"/>
        <v>0</v>
      </c>
      <c r="GL383" s="74"/>
      <c r="GM383" s="74"/>
      <c r="GN383" s="74"/>
      <c r="GO383" s="74"/>
      <c r="GP383" s="74"/>
      <c r="GQ383" s="74"/>
      <c r="GR383" s="74"/>
      <c r="GS383" s="74"/>
      <c r="GT383" s="74"/>
      <c r="GU383" s="74"/>
      <c r="GV383" s="74"/>
      <c r="GW383" s="74"/>
      <c r="GX383" s="74"/>
      <c r="GY383" s="74"/>
      <c r="GZ383" s="74"/>
      <c r="HA383" s="74"/>
      <c r="HB383" s="74"/>
      <c r="HC383" s="74"/>
      <c r="HD383" s="74"/>
      <c r="HE383" s="74"/>
      <c r="HF383" s="74"/>
      <c r="HG383" s="74"/>
    </row>
    <row r="384" spans="3:215" s="51" customFormat="1" x14ac:dyDescent="0.25">
      <c r="C384" s="76"/>
      <c r="D384" s="52"/>
      <c r="E384" s="52"/>
      <c r="F384" s="52"/>
      <c r="G384" s="52"/>
      <c r="H384" s="52"/>
      <c r="I384" s="52"/>
      <c r="J384" s="52"/>
      <c r="K384" s="52"/>
      <c r="M384" s="51">
        <f t="shared" si="39"/>
        <v>0</v>
      </c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CL384" s="52"/>
      <c r="CM384" s="52"/>
      <c r="CN384" s="52"/>
      <c r="CO384" s="52"/>
      <c r="CP384" s="52"/>
      <c r="CR384" s="51" t="e">
        <f>$AP$3*#REF!</f>
        <v>#REF!</v>
      </c>
      <c r="CZ384" s="99"/>
      <c r="DA384" s="99"/>
      <c r="DB384" s="99"/>
      <c r="DC384" s="99"/>
      <c r="DD384" s="99"/>
      <c r="DE384" s="99"/>
      <c r="DF384" s="99"/>
      <c r="DG384" s="99"/>
      <c r="DH384" s="99"/>
      <c r="DI384" s="99"/>
      <c r="DJ384" s="99"/>
      <c r="DK384" s="99"/>
      <c r="DL384" s="99"/>
      <c r="DM384" s="99"/>
      <c r="DN384" s="99"/>
      <c r="DO384" s="99"/>
      <c r="DP384" s="99"/>
      <c r="DQ384" s="99"/>
      <c r="DR384" s="99"/>
      <c r="DS384" s="99"/>
      <c r="DT384" s="99"/>
      <c r="DU384" s="99"/>
      <c r="FX384" s="52"/>
      <c r="FY384" s="52"/>
      <c r="FZ384" s="52"/>
      <c r="GA384" s="52"/>
      <c r="GB384" s="52"/>
      <c r="GD384" s="51">
        <f t="shared" si="38"/>
        <v>0</v>
      </c>
      <c r="GL384" s="74"/>
      <c r="GM384" s="74"/>
      <c r="GN384" s="74"/>
      <c r="GO384" s="74"/>
      <c r="GP384" s="74"/>
      <c r="GQ384" s="74"/>
      <c r="GR384" s="74"/>
      <c r="GS384" s="74"/>
      <c r="GT384" s="74"/>
      <c r="GU384" s="74"/>
      <c r="GV384" s="74"/>
      <c r="GW384" s="74"/>
      <c r="GX384" s="74"/>
      <c r="GY384" s="74"/>
      <c r="GZ384" s="74"/>
      <c r="HA384" s="74"/>
      <c r="HB384" s="74"/>
      <c r="HC384" s="74"/>
      <c r="HD384" s="74"/>
      <c r="HE384" s="74"/>
      <c r="HF384" s="74"/>
      <c r="HG384" s="74"/>
    </row>
    <row r="385" spans="3:215" s="51" customFormat="1" x14ac:dyDescent="0.25">
      <c r="C385" s="76"/>
      <c r="D385" s="52"/>
      <c r="E385" s="52"/>
      <c r="F385" s="52"/>
      <c r="G385" s="52"/>
      <c r="H385" s="52"/>
      <c r="I385" s="52"/>
      <c r="J385" s="52"/>
      <c r="K385" s="52"/>
      <c r="M385" s="51">
        <f t="shared" si="39"/>
        <v>0</v>
      </c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CL385" s="52"/>
      <c r="CM385" s="52"/>
      <c r="CN385" s="52"/>
      <c r="CO385" s="52"/>
      <c r="CP385" s="52"/>
      <c r="CR385" s="51" t="e">
        <f>$AP$3*#REF!</f>
        <v>#REF!</v>
      </c>
      <c r="CZ385" s="99"/>
      <c r="DA385" s="99"/>
      <c r="DB385" s="99"/>
      <c r="DC385" s="99"/>
      <c r="DD385" s="99"/>
      <c r="DE385" s="99"/>
      <c r="DF385" s="99"/>
      <c r="DG385" s="99"/>
      <c r="DH385" s="99"/>
      <c r="DI385" s="99"/>
      <c r="DJ385" s="99"/>
      <c r="DK385" s="99"/>
      <c r="DL385" s="99"/>
      <c r="DM385" s="99"/>
      <c r="DN385" s="99"/>
      <c r="DO385" s="99"/>
      <c r="DP385" s="99"/>
      <c r="DQ385" s="99"/>
      <c r="DR385" s="99"/>
      <c r="DS385" s="99"/>
      <c r="DT385" s="99"/>
      <c r="DU385" s="99"/>
      <c r="FX385" s="52"/>
      <c r="FY385" s="52"/>
      <c r="FZ385" s="52"/>
      <c r="GA385" s="52"/>
      <c r="GB385" s="52"/>
      <c r="GD385" s="51">
        <f t="shared" si="38"/>
        <v>0</v>
      </c>
      <c r="GL385" s="74"/>
      <c r="GM385" s="74"/>
      <c r="GN385" s="74"/>
      <c r="GO385" s="74"/>
      <c r="GP385" s="74"/>
      <c r="GQ385" s="74"/>
      <c r="GR385" s="74"/>
      <c r="GS385" s="74"/>
      <c r="GT385" s="74"/>
      <c r="GU385" s="74"/>
      <c r="GV385" s="74"/>
      <c r="GW385" s="74"/>
      <c r="GX385" s="74"/>
      <c r="GY385" s="74"/>
      <c r="GZ385" s="74"/>
      <c r="HA385" s="74"/>
      <c r="HB385" s="74"/>
      <c r="HC385" s="74"/>
      <c r="HD385" s="74"/>
      <c r="HE385" s="74"/>
      <c r="HF385" s="74"/>
      <c r="HG385" s="74"/>
    </row>
    <row r="386" spans="3:215" s="51" customFormat="1" x14ac:dyDescent="0.25">
      <c r="C386" s="76"/>
      <c r="D386" s="52"/>
      <c r="E386" s="52"/>
      <c r="F386" s="52"/>
      <c r="G386" s="52"/>
      <c r="H386" s="52"/>
      <c r="I386" s="52"/>
      <c r="J386" s="52"/>
      <c r="K386" s="52"/>
      <c r="M386" s="51">
        <f t="shared" si="39"/>
        <v>0</v>
      </c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CL386" s="52"/>
      <c r="CM386" s="52"/>
      <c r="CN386" s="52"/>
      <c r="CO386" s="52"/>
      <c r="CP386" s="52"/>
      <c r="CR386" s="51" t="e">
        <f>$AP$3*#REF!</f>
        <v>#REF!</v>
      </c>
      <c r="CZ386" s="99"/>
      <c r="DA386" s="99"/>
      <c r="DB386" s="99"/>
      <c r="DC386" s="99"/>
      <c r="DD386" s="99"/>
      <c r="DE386" s="99"/>
      <c r="DF386" s="99"/>
      <c r="DG386" s="99"/>
      <c r="DH386" s="99"/>
      <c r="DI386" s="99"/>
      <c r="DJ386" s="99"/>
      <c r="DK386" s="99"/>
      <c r="DL386" s="99"/>
      <c r="DM386" s="99"/>
      <c r="DN386" s="99"/>
      <c r="DO386" s="99"/>
      <c r="DP386" s="99"/>
      <c r="DQ386" s="99"/>
      <c r="DR386" s="99"/>
      <c r="DS386" s="99"/>
      <c r="DT386" s="99"/>
      <c r="DU386" s="99"/>
      <c r="FX386" s="52"/>
      <c r="FY386" s="52"/>
      <c r="FZ386" s="52"/>
      <c r="GA386" s="52"/>
      <c r="GB386" s="52"/>
      <c r="GD386" s="51">
        <f t="shared" si="38"/>
        <v>0</v>
      </c>
      <c r="GL386" s="74"/>
      <c r="GM386" s="74"/>
      <c r="GN386" s="74"/>
      <c r="GO386" s="74"/>
      <c r="GP386" s="74"/>
      <c r="GQ386" s="74"/>
      <c r="GR386" s="74"/>
      <c r="GS386" s="74"/>
      <c r="GT386" s="74"/>
      <c r="GU386" s="74"/>
      <c r="GV386" s="74"/>
      <c r="GW386" s="74"/>
      <c r="GX386" s="74"/>
      <c r="GY386" s="74"/>
      <c r="GZ386" s="74"/>
      <c r="HA386" s="74"/>
      <c r="HB386" s="74"/>
      <c r="HC386" s="74"/>
      <c r="HD386" s="74"/>
      <c r="HE386" s="74"/>
      <c r="HF386" s="74"/>
      <c r="HG386" s="74"/>
    </row>
    <row r="387" spans="3:215" s="51" customFormat="1" x14ac:dyDescent="0.25">
      <c r="C387" s="76"/>
      <c r="D387" s="52"/>
      <c r="E387" s="52"/>
      <c r="F387" s="52"/>
      <c r="G387" s="52"/>
      <c r="H387" s="52"/>
      <c r="I387" s="52"/>
      <c r="J387" s="52"/>
      <c r="K387" s="52"/>
      <c r="M387" s="51">
        <f t="shared" si="39"/>
        <v>0</v>
      </c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CL387" s="52"/>
      <c r="CM387" s="52"/>
      <c r="CN387" s="52"/>
      <c r="CO387" s="52"/>
      <c r="CP387" s="52"/>
      <c r="CR387" s="51" t="e">
        <f>$AP$3*#REF!</f>
        <v>#REF!</v>
      </c>
      <c r="CZ387" s="99"/>
      <c r="DA387" s="99"/>
      <c r="DB387" s="99"/>
      <c r="DC387" s="99"/>
      <c r="DD387" s="99"/>
      <c r="DE387" s="99"/>
      <c r="DF387" s="99"/>
      <c r="DG387" s="99"/>
      <c r="DH387" s="99"/>
      <c r="DI387" s="99"/>
      <c r="DJ387" s="99"/>
      <c r="DK387" s="99"/>
      <c r="DL387" s="99"/>
      <c r="DM387" s="99"/>
      <c r="DN387" s="99"/>
      <c r="DO387" s="99"/>
      <c r="DP387" s="99"/>
      <c r="DQ387" s="99"/>
      <c r="DR387" s="99"/>
      <c r="DS387" s="99"/>
      <c r="DT387" s="99"/>
      <c r="DU387" s="99"/>
      <c r="FX387" s="52"/>
      <c r="FY387" s="52"/>
      <c r="FZ387" s="52"/>
      <c r="GA387" s="52"/>
      <c r="GB387" s="52"/>
      <c r="GD387" s="51">
        <f t="shared" si="38"/>
        <v>0</v>
      </c>
      <c r="GL387" s="74"/>
      <c r="GM387" s="74"/>
      <c r="GN387" s="74"/>
      <c r="GO387" s="74"/>
      <c r="GP387" s="74"/>
      <c r="GQ387" s="74"/>
      <c r="GR387" s="74"/>
      <c r="GS387" s="74"/>
      <c r="GT387" s="74"/>
      <c r="GU387" s="74"/>
      <c r="GV387" s="74"/>
      <c r="GW387" s="74"/>
      <c r="GX387" s="74"/>
      <c r="GY387" s="74"/>
      <c r="GZ387" s="74"/>
      <c r="HA387" s="74"/>
      <c r="HB387" s="74"/>
      <c r="HC387" s="74"/>
      <c r="HD387" s="74"/>
      <c r="HE387" s="74"/>
      <c r="HF387" s="74"/>
      <c r="HG387" s="74"/>
    </row>
    <row r="388" spans="3:215" s="51" customFormat="1" x14ac:dyDescent="0.25">
      <c r="C388" s="76"/>
      <c r="D388" s="52"/>
      <c r="E388" s="52"/>
      <c r="F388" s="52"/>
      <c r="G388" s="52"/>
      <c r="H388" s="52"/>
      <c r="I388" s="52"/>
      <c r="J388" s="52"/>
      <c r="K388" s="52"/>
      <c r="M388" s="51">
        <f t="shared" si="39"/>
        <v>0</v>
      </c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CL388" s="52"/>
      <c r="CM388" s="52"/>
      <c r="CN388" s="52"/>
      <c r="CO388" s="52"/>
      <c r="CP388" s="52"/>
      <c r="CR388" s="51" t="e">
        <f>$AP$3*#REF!</f>
        <v>#REF!</v>
      </c>
      <c r="CZ388" s="99"/>
      <c r="DA388" s="99"/>
      <c r="DB388" s="99"/>
      <c r="DC388" s="99"/>
      <c r="DD388" s="99"/>
      <c r="DE388" s="99"/>
      <c r="DF388" s="99"/>
      <c r="DG388" s="99"/>
      <c r="DH388" s="99"/>
      <c r="DI388" s="99"/>
      <c r="DJ388" s="99"/>
      <c r="DK388" s="99"/>
      <c r="DL388" s="99"/>
      <c r="DM388" s="99"/>
      <c r="DN388" s="99"/>
      <c r="DO388" s="99"/>
      <c r="DP388" s="99"/>
      <c r="DQ388" s="99"/>
      <c r="DR388" s="99"/>
      <c r="DS388" s="99"/>
      <c r="DT388" s="99"/>
      <c r="DU388" s="99"/>
      <c r="FX388" s="52"/>
      <c r="FY388" s="52"/>
      <c r="FZ388" s="52"/>
      <c r="GA388" s="52"/>
      <c r="GB388" s="52"/>
      <c r="GD388" s="51">
        <f t="shared" si="38"/>
        <v>0</v>
      </c>
      <c r="GL388" s="74"/>
      <c r="GM388" s="74"/>
      <c r="GN388" s="74"/>
      <c r="GO388" s="74"/>
      <c r="GP388" s="74"/>
      <c r="GQ388" s="74"/>
      <c r="GR388" s="74"/>
      <c r="GS388" s="74"/>
      <c r="GT388" s="74"/>
      <c r="GU388" s="74"/>
      <c r="GV388" s="74"/>
      <c r="GW388" s="74"/>
      <c r="GX388" s="74"/>
      <c r="GY388" s="74"/>
      <c r="GZ388" s="74"/>
      <c r="HA388" s="74"/>
      <c r="HB388" s="74"/>
      <c r="HC388" s="74"/>
      <c r="HD388" s="74"/>
      <c r="HE388" s="74"/>
      <c r="HF388" s="74"/>
      <c r="HG388" s="74"/>
    </row>
    <row r="389" spans="3:215" s="51" customFormat="1" x14ac:dyDescent="0.25">
      <c r="C389" s="76"/>
      <c r="D389" s="52"/>
      <c r="E389" s="52"/>
      <c r="F389" s="52"/>
      <c r="G389" s="52"/>
      <c r="H389" s="52"/>
      <c r="I389" s="52"/>
      <c r="J389" s="52"/>
      <c r="K389" s="52"/>
      <c r="M389" s="51">
        <f t="shared" si="39"/>
        <v>0</v>
      </c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CL389" s="52"/>
      <c r="CM389" s="52"/>
      <c r="CN389" s="52"/>
      <c r="CO389" s="52"/>
      <c r="CP389" s="52"/>
      <c r="CR389" s="51" t="e">
        <f>$AP$3*#REF!</f>
        <v>#REF!</v>
      </c>
      <c r="CZ389" s="99"/>
      <c r="DA389" s="99"/>
      <c r="DB389" s="99"/>
      <c r="DC389" s="99"/>
      <c r="DD389" s="99"/>
      <c r="DE389" s="99"/>
      <c r="DF389" s="99"/>
      <c r="DG389" s="99"/>
      <c r="DH389" s="99"/>
      <c r="DI389" s="99"/>
      <c r="DJ389" s="99"/>
      <c r="DK389" s="99"/>
      <c r="DL389" s="99"/>
      <c r="DM389" s="99"/>
      <c r="DN389" s="99"/>
      <c r="DO389" s="99"/>
      <c r="DP389" s="99"/>
      <c r="DQ389" s="99"/>
      <c r="DR389" s="99"/>
      <c r="DS389" s="99"/>
      <c r="DT389" s="99"/>
      <c r="DU389" s="99"/>
      <c r="FX389" s="52"/>
      <c r="FY389" s="52"/>
      <c r="FZ389" s="52"/>
      <c r="GA389" s="52"/>
      <c r="GB389" s="52"/>
      <c r="GD389" s="51">
        <f t="shared" si="38"/>
        <v>0</v>
      </c>
      <c r="GL389" s="74"/>
      <c r="GM389" s="74"/>
      <c r="GN389" s="74"/>
      <c r="GO389" s="74"/>
      <c r="GP389" s="74"/>
      <c r="GQ389" s="74"/>
      <c r="GR389" s="74"/>
      <c r="GS389" s="74"/>
      <c r="GT389" s="74"/>
      <c r="GU389" s="74"/>
      <c r="GV389" s="74"/>
      <c r="GW389" s="74"/>
      <c r="GX389" s="74"/>
      <c r="GY389" s="74"/>
      <c r="GZ389" s="74"/>
      <c r="HA389" s="74"/>
      <c r="HB389" s="74"/>
      <c r="HC389" s="74"/>
      <c r="HD389" s="74"/>
      <c r="HE389" s="74"/>
      <c r="HF389" s="74"/>
      <c r="HG389" s="74"/>
    </row>
    <row r="390" spans="3:215" s="51" customFormat="1" x14ac:dyDescent="0.25">
      <c r="C390" s="76"/>
      <c r="D390" s="52"/>
      <c r="E390" s="52"/>
      <c r="F390" s="52"/>
      <c r="G390" s="52"/>
      <c r="H390" s="52"/>
      <c r="I390" s="52"/>
      <c r="J390" s="52"/>
      <c r="K390" s="52"/>
      <c r="M390" s="51">
        <f t="shared" si="39"/>
        <v>0</v>
      </c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CL390" s="52"/>
      <c r="CM390" s="52"/>
      <c r="CN390" s="52"/>
      <c r="CO390" s="52"/>
      <c r="CP390" s="52"/>
      <c r="CR390" s="51" t="e">
        <f>$AP$3*#REF!</f>
        <v>#REF!</v>
      </c>
      <c r="CZ390" s="99"/>
      <c r="DA390" s="99"/>
      <c r="DB390" s="99"/>
      <c r="DC390" s="99"/>
      <c r="DD390" s="99"/>
      <c r="DE390" s="99"/>
      <c r="DF390" s="99"/>
      <c r="DG390" s="99"/>
      <c r="DH390" s="99"/>
      <c r="DI390" s="99"/>
      <c r="DJ390" s="99"/>
      <c r="DK390" s="99"/>
      <c r="DL390" s="99"/>
      <c r="DM390" s="99"/>
      <c r="DN390" s="99"/>
      <c r="DO390" s="99"/>
      <c r="DP390" s="99"/>
      <c r="DQ390" s="99"/>
      <c r="DR390" s="99"/>
      <c r="DS390" s="99"/>
      <c r="DT390" s="99"/>
      <c r="DU390" s="99"/>
      <c r="FX390" s="52"/>
      <c r="FY390" s="52"/>
      <c r="FZ390" s="52"/>
      <c r="GA390" s="52"/>
      <c r="GB390" s="52"/>
      <c r="GD390" s="51">
        <f t="shared" ref="GD390:GD453" si="40">$AP$3*FU392</f>
        <v>0</v>
      </c>
      <c r="GL390" s="74"/>
      <c r="GM390" s="74"/>
      <c r="GN390" s="74"/>
      <c r="GO390" s="74"/>
      <c r="GP390" s="74"/>
      <c r="GQ390" s="74"/>
      <c r="GR390" s="74"/>
      <c r="GS390" s="74"/>
      <c r="GT390" s="74"/>
      <c r="GU390" s="74"/>
      <c r="GV390" s="74"/>
      <c r="GW390" s="74"/>
      <c r="GX390" s="74"/>
      <c r="GY390" s="74"/>
      <c r="GZ390" s="74"/>
      <c r="HA390" s="74"/>
      <c r="HB390" s="74"/>
      <c r="HC390" s="74"/>
      <c r="HD390" s="74"/>
      <c r="HE390" s="74"/>
      <c r="HF390" s="74"/>
      <c r="HG390" s="74"/>
    </row>
    <row r="391" spans="3:215" s="51" customFormat="1" x14ac:dyDescent="0.25">
      <c r="C391" s="76"/>
      <c r="D391" s="52"/>
      <c r="E391" s="52"/>
      <c r="F391" s="52"/>
      <c r="G391" s="52"/>
      <c r="H391" s="52"/>
      <c r="I391" s="52"/>
      <c r="J391" s="52"/>
      <c r="K391" s="52"/>
      <c r="M391" s="51">
        <f t="shared" si="39"/>
        <v>0</v>
      </c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CL391" s="52"/>
      <c r="CM391" s="52"/>
      <c r="CN391" s="52"/>
      <c r="CO391" s="52"/>
      <c r="CP391" s="52"/>
      <c r="CR391" s="51" t="e">
        <f>$AP$3*#REF!</f>
        <v>#REF!</v>
      </c>
      <c r="CZ391" s="99"/>
      <c r="DA391" s="99"/>
      <c r="DB391" s="99"/>
      <c r="DC391" s="99"/>
      <c r="DD391" s="99"/>
      <c r="DE391" s="99"/>
      <c r="DF391" s="99"/>
      <c r="DG391" s="99"/>
      <c r="DH391" s="99"/>
      <c r="DI391" s="99"/>
      <c r="DJ391" s="99"/>
      <c r="DK391" s="99"/>
      <c r="DL391" s="99"/>
      <c r="DM391" s="99"/>
      <c r="DN391" s="99"/>
      <c r="DO391" s="99"/>
      <c r="DP391" s="99"/>
      <c r="DQ391" s="99"/>
      <c r="DR391" s="99"/>
      <c r="DS391" s="99"/>
      <c r="DT391" s="99"/>
      <c r="DU391" s="99"/>
      <c r="FX391" s="52"/>
      <c r="FY391" s="52"/>
      <c r="FZ391" s="52"/>
      <c r="GA391" s="52"/>
      <c r="GB391" s="52"/>
      <c r="GD391" s="51">
        <f t="shared" si="40"/>
        <v>0</v>
      </c>
      <c r="GL391" s="74"/>
      <c r="GM391" s="74"/>
      <c r="GN391" s="74"/>
      <c r="GO391" s="74"/>
      <c r="GP391" s="74"/>
      <c r="GQ391" s="74"/>
      <c r="GR391" s="74"/>
      <c r="GS391" s="74"/>
      <c r="GT391" s="74"/>
      <c r="GU391" s="74"/>
      <c r="GV391" s="74"/>
      <c r="GW391" s="74"/>
      <c r="GX391" s="74"/>
      <c r="GY391" s="74"/>
      <c r="GZ391" s="74"/>
      <c r="HA391" s="74"/>
      <c r="HB391" s="74"/>
      <c r="HC391" s="74"/>
      <c r="HD391" s="74"/>
      <c r="HE391" s="74"/>
      <c r="HF391" s="74"/>
      <c r="HG391" s="74"/>
    </row>
    <row r="392" spans="3:215" s="51" customFormat="1" x14ac:dyDescent="0.25">
      <c r="C392" s="76"/>
      <c r="D392" s="52"/>
      <c r="E392" s="52"/>
      <c r="F392" s="52"/>
      <c r="G392" s="52"/>
      <c r="H392" s="52"/>
      <c r="I392" s="52"/>
      <c r="J392" s="52"/>
      <c r="K392" s="52"/>
      <c r="M392" s="51">
        <f t="shared" si="39"/>
        <v>0</v>
      </c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CL392" s="52"/>
      <c r="CM392" s="52"/>
      <c r="CN392" s="52"/>
      <c r="CO392" s="52"/>
      <c r="CP392" s="52"/>
      <c r="CR392" s="51" t="e">
        <f>$AP$3*#REF!</f>
        <v>#REF!</v>
      </c>
      <c r="CZ392" s="99"/>
      <c r="DA392" s="99"/>
      <c r="DB392" s="99"/>
      <c r="DC392" s="99"/>
      <c r="DD392" s="99"/>
      <c r="DE392" s="99"/>
      <c r="DF392" s="99"/>
      <c r="DG392" s="99"/>
      <c r="DH392" s="99"/>
      <c r="DI392" s="99"/>
      <c r="DJ392" s="99"/>
      <c r="DK392" s="99"/>
      <c r="DL392" s="99"/>
      <c r="DM392" s="99"/>
      <c r="DN392" s="99"/>
      <c r="DO392" s="99"/>
      <c r="DP392" s="99"/>
      <c r="DQ392" s="99"/>
      <c r="DR392" s="99"/>
      <c r="DS392" s="99"/>
      <c r="DT392" s="99"/>
      <c r="DU392" s="99"/>
      <c r="FX392" s="52"/>
      <c r="FY392" s="52"/>
      <c r="FZ392" s="52"/>
      <c r="GA392" s="52"/>
      <c r="GB392" s="52"/>
      <c r="GD392" s="51">
        <f t="shared" si="40"/>
        <v>0</v>
      </c>
      <c r="GL392" s="74"/>
      <c r="GM392" s="74"/>
      <c r="GN392" s="74"/>
      <c r="GO392" s="74"/>
      <c r="GP392" s="74"/>
      <c r="GQ392" s="74"/>
      <c r="GR392" s="74"/>
      <c r="GS392" s="74"/>
      <c r="GT392" s="74"/>
      <c r="GU392" s="74"/>
      <c r="GV392" s="74"/>
      <c r="GW392" s="74"/>
      <c r="GX392" s="74"/>
      <c r="GY392" s="74"/>
      <c r="GZ392" s="74"/>
      <c r="HA392" s="74"/>
      <c r="HB392" s="74"/>
      <c r="HC392" s="74"/>
      <c r="HD392" s="74"/>
      <c r="HE392" s="74"/>
      <c r="HF392" s="74"/>
      <c r="HG392" s="74"/>
    </row>
    <row r="393" spans="3:215" s="51" customFormat="1" x14ac:dyDescent="0.25">
      <c r="C393" s="76"/>
      <c r="D393" s="52"/>
      <c r="E393" s="52"/>
      <c r="F393" s="52"/>
      <c r="G393" s="52"/>
      <c r="H393" s="52"/>
      <c r="I393" s="52"/>
      <c r="J393" s="52"/>
      <c r="K393" s="52"/>
      <c r="M393" s="51">
        <f t="shared" si="39"/>
        <v>0</v>
      </c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CL393" s="52"/>
      <c r="CM393" s="52"/>
      <c r="CN393" s="52"/>
      <c r="CO393" s="52"/>
      <c r="CP393" s="52"/>
      <c r="CR393" s="51" t="e">
        <f>$AP$3*#REF!</f>
        <v>#REF!</v>
      </c>
      <c r="CZ393" s="99"/>
      <c r="DA393" s="99"/>
      <c r="DB393" s="99"/>
      <c r="DC393" s="99"/>
      <c r="DD393" s="99"/>
      <c r="DE393" s="99"/>
      <c r="DF393" s="99"/>
      <c r="DG393" s="99"/>
      <c r="DH393" s="99"/>
      <c r="DI393" s="99"/>
      <c r="DJ393" s="99"/>
      <c r="DK393" s="99"/>
      <c r="DL393" s="99"/>
      <c r="DM393" s="99"/>
      <c r="DN393" s="99"/>
      <c r="DO393" s="99"/>
      <c r="DP393" s="99"/>
      <c r="DQ393" s="99"/>
      <c r="DR393" s="99"/>
      <c r="DS393" s="99"/>
      <c r="DT393" s="99"/>
      <c r="DU393" s="99"/>
      <c r="FX393" s="52"/>
      <c r="FY393" s="52"/>
      <c r="FZ393" s="52"/>
      <c r="GA393" s="52"/>
      <c r="GB393" s="52"/>
      <c r="GD393" s="51">
        <f t="shared" si="40"/>
        <v>0</v>
      </c>
      <c r="GL393" s="74"/>
      <c r="GM393" s="74"/>
      <c r="GN393" s="74"/>
      <c r="GO393" s="74"/>
      <c r="GP393" s="74"/>
      <c r="GQ393" s="74"/>
      <c r="GR393" s="74"/>
      <c r="GS393" s="74"/>
      <c r="GT393" s="74"/>
      <c r="GU393" s="74"/>
      <c r="GV393" s="74"/>
      <c r="GW393" s="74"/>
      <c r="GX393" s="74"/>
      <c r="GY393" s="74"/>
      <c r="GZ393" s="74"/>
      <c r="HA393" s="74"/>
      <c r="HB393" s="74"/>
      <c r="HC393" s="74"/>
      <c r="HD393" s="74"/>
      <c r="HE393" s="74"/>
      <c r="HF393" s="74"/>
      <c r="HG393" s="74"/>
    </row>
    <row r="394" spans="3:215" s="51" customFormat="1" x14ac:dyDescent="0.25">
      <c r="C394" s="76"/>
      <c r="D394" s="52"/>
      <c r="E394" s="52"/>
      <c r="F394" s="52"/>
      <c r="G394" s="52"/>
      <c r="H394" s="52"/>
      <c r="I394" s="52"/>
      <c r="J394" s="52"/>
      <c r="K394" s="52"/>
      <c r="M394" s="51">
        <f t="shared" si="39"/>
        <v>0</v>
      </c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CL394" s="52"/>
      <c r="CM394" s="52"/>
      <c r="CN394" s="52"/>
      <c r="CO394" s="52"/>
      <c r="CP394" s="52"/>
      <c r="CR394" s="51" t="e">
        <f>$AP$3*#REF!</f>
        <v>#REF!</v>
      </c>
      <c r="CZ394" s="99"/>
      <c r="DA394" s="99"/>
      <c r="DB394" s="99"/>
      <c r="DC394" s="99"/>
      <c r="DD394" s="99"/>
      <c r="DE394" s="99"/>
      <c r="DF394" s="99"/>
      <c r="DG394" s="99"/>
      <c r="DH394" s="99"/>
      <c r="DI394" s="99"/>
      <c r="DJ394" s="99"/>
      <c r="DK394" s="99"/>
      <c r="DL394" s="99"/>
      <c r="DM394" s="99"/>
      <c r="DN394" s="99"/>
      <c r="DO394" s="99"/>
      <c r="DP394" s="99"/>
      <c r="DQ394" s="99"/>
      <c r="DR394" s="99"/>
      <c r="DS394" s="99"/>
      <c r="DT394" s="99"/>
      <c r="DU394" s="99"/>
      <c r="FX394" s="52"/>
      <c r="FY394" s="52"/>
      <c r="FZ394" s="52"/>
      <c r="GA394" s="52"/>
      <c r="GB394" s="52"/>
      <c r="GD394" s="51">
        <f t="shared" si="40"/>
        <v>0</v>
      </c>
      <c r="GL394" s="74"/>
      <c r="GM394" s="74"/>
      <c r="GN394" s="74"/>
      <c r="GO394" s="74"/>
      <c r="GP394" s="74"/>
      <c r="GQ394" s="74"/>
      <c r="GR394" s="74"/>
      <c r="GS394" s="74"/>
      <c r="GT394" s="74"/>
      <c r="GU394" s="74"/>
      <c r="GV394" s="74"/>
      <c r="GW394" s="74"/>
      <c r="GX394" s="74"/>
      <c r="GY394" s="74"/>
      <c r="GZ394" s="74"/>
      <c r="HA394" s="74"/>
      <c r="HB394" s="74"/>
      <c r="HC394" s="74"/>
      <c r="HD394" s="74"/>
      <c r="HE394" s="74"/>
      <c r="HF394" s="74"/>
      <c r="HG394" s="74"/>
    </row>
    <row r="395" spans="3:215" s="51" customFormat="1" x14ac:dyDescent="0.25">
      <c r="C395" s="76"/>
      <c r="D395" s="52"/>
      <c r="E395" s="52"/>
      <c r="F395" s="52"/>
      <c r="G395" s="52"/>
      <c r="H395" s="52"/>
      <c r="I395" s="52"/>
      <c r="J395" s="52"/>
      <c r="K395" s="52"/>
      <c r="M395" s="51">
        <f t="shared" si="39"/>
        <v>0</v>
      </c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CL395" s="52"/>
      <c r="CM395" s="52"/>
      <c r="CN395" s="52"/>
      <c r="CO395" s="52"/>
      <c r="CP395" s="52"/>
      <c r="CR395" s="51" t="e">
        <f>$AP$3*#REF!</f>
        <v>#REF!</v>
      </c>
      <c r="CZ395" s="99"/>
      <c r="DA395" s="99"/>
      <c r="DB395" s="99"/>
      <c r="DC395" s="99"/>
      <c r="DD395" s="99"/>
      <c r="DE395" s="99"/>
      <c r="DF395" s="99"/>
      <c r="DG395" s="99"/>
      <c r="DH395" s="99"/>
      <c r="DI395" s="99"/>
      <c r="DJ395" s="99"/>
      <c r="DK395" s="99"/>
      <c r="DL395" s="99"/>
      <c r="DM395" s="99"/>
      <c r="DN395" s="99"/>
      <c r="DO395" s="99"/>
      <c r="DP395" s="99"/>
      <c r="DQ395" s="99"/>
      <c r="DR395" s="99"/>
      <c r="DS395" s="99"/>
      <c r="DT395" s="99"/>
      <c r="DU395" s="99"/>
      <c r="FX395" s="52"/>
      <c r="FY395" s="52"/>
      <c r="FZ395" s="52"/>
      <c r="GA395" s="52"/>
      <c r="GB395" s="52"/>
      <c r="GD395" s="51">
        <f t="shared" si="40"/>
        <v>0</v>
      </c>
      <c r="GL395" s="74"/>
      <c r="GM395" s="74"/>
      <c r="GN395" s="74"/>
      <c r="GO395" s="74"/>
      <c r="GP395" s="74"/>
      <c r="GQ395" s="74"/>
      <c r="GR395" s="74"/>
      <c r="GS395" s="74"/>
      <c r="GT395" s="74"/>
      <c r="GU395" s="74"/>
      <c r="GV395" s="74"/>
      <c r="GW395" s="74"/>
      <c r="GX395" s="74"/>
      <c r="GY395" s="74"/>
      <c r="GZ395" s="74"/>
      <c r="HA395" s="74"/>
      <c r="HB395" s="74"/>
      <c r="HC395" s="74"/>
      <c r="HD395" s="74"/>
      <c r="HE395" s="74"/>
      <c r="HF395" s="74"/>
      <c r="HG395" s="74"/>
    </row>
    <row r="396" spans="3:215" s="51" customFormat="1" x14ac:dyDescent="0.25">
      <c r="C396" s="76"/>
      <c r="D396" s="52"/>
      <c r="E396" s="52"/>
      <c r="F396" s="52"/>
      <c r="G396" s="52"/>
      <c r="H396" s="52"/>
      <c r="I396" s="52"/>
      <c r="J396" s="52"/>
      <c r="K396" s="52"/>
      <c r="M396" s="51">
        <f t="shared" si="39"/>
        <v>0</v>
      </c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CL396" s="52"/>
      <c r="CM396" s="52"/>
      <c r="CN396" s="52"/>
      <c r="CO396" s="52"/>
      <c r="CP396" s="52"/>
      <c r="CR396" s="51" t="e">
        <f>$AP$3*#REF!</f>
        <v>#REF!</v>
      </c>
      <c r="CZ396" s="99"/>
      <c r="DA396" s="99"/>
      <c r="DB396" s="99"/>
      <c r="DC396" s="99"/>
      <c r="DD396" s="99"/>
      <c r="DE396" s="99"/>
      <c r="DF396" s="99"/>
      <c r="DG396" s="99"/>
      <c r="DH396" s="99"/>
      <c r="DI396" s="99"/>
      <c r="DJ396" s="99"/>
      <c r="DK396" s="99"/>
      <c r="DL396" s="99"/>
      <c r="DM396" s="99"/>
      <c r="DN396" s="99"/>
      <c r="DO396" s="99"/>
      <c r="DP396" s="99"/>
      <c r="DQ396" s="99"/>
      <c r="DR396" s="99"/>
      <c r="DS396" s="99"/>
      <c r="DT396" s="99"/>
      <c r="DU396" s="99"/>
      <c r="FX396" s="52"/>
      <c r="FY396" s="52"/>
      <c r="FZ396" s="52"/>
      <c r="GA396" s="52"/>
      <c r="GB396" s="52"/>
      <c r="GD396" s="51">
        <f t="shared" si="40"/>
        <v>0</v>
      </c>
      <c r="GL396" s="74"/>
      <c r="GM396" s="74"/>
      <c r="GN396" s="74"/>
      <c r="GO396" s="74"/>
      <c r="GP396" s="74"/>
      <c r="GQ396" s="74"/>
      <c r="GR396" s="74"/>
      <c r="GS396" s="74"/>
      <c r="GT396" s="74"/>
      <c r="GU396" s="74"/>
      <c r="GV396" s="74"/>
      <c r="GW396" s="74"/>
      <c r="GX396" s="74"/>
      <c r="GY396" s="74"/>
      <c r="GZ396" s="74"/>
      <c r="HA396" s="74"/>
      <c r="HB396" s="74"/>
      <c r="HC396" s="74"/>
      <c r="HD396" s="74"/>
      <c r="HE396" s="74"/>
      <c r="HF396" s="74"/>
      <c r="HG396" s="74"/>
    </row>
    <row r="397" spans="3:215" s="51" customFormat="1" x14ac:dyDescent="0.25">
      <c r="C397" s="76"/>
      <c r="D397" s="52"/>
      <c r="E397" s="52"/>
      <c r="F397" s="52"/>
      <c r="G397" s="52"/>
      <c r="H397" s="52"/>
      <c r="I397" s="52"/>
      <c r="J397" s="52"/>
      <c r="K397" s="52"/>
      <c r="M397" s="51">
        <f t="shared" si="39"/>
        <v>0</v>
      </c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CL397" s="52"/>
      <c r="CM397" s="52"/>
      <c r="CN397" s="52"/>
      <c r="CO397" s="52"/>
      <c r="CP397" s="52"/>
      <c r="CR397" s="51" t="e">
        <f>$AP$3*#REF!</f>
        <v>#REF!</v>
      </c>
      <c r="CZ397" s="99"/>
      <c r="DA397" s="99"/>
      <c r="DB397" s="99"/>
      <c r="DC397" s="99"/>
      <c r="DD397" s="99"/>
      <c r="DE397" s="99"/>
      <c r="DF397" s="99"/>
      <c r="DG397" s="99"/>
      <c r="DH397" s="99"/>
      <c r="DI397" s="99"/>
      <c r="DJ397" s="99"/>
      <c r="DK397" s="99"/>
      <c r="DL397" s="99"/>
      <c r="DM397" s="99"/>
      <c r="DN397" s="99"/>
      <c r="DO397" s="99"/>
      <c r="DP397" s="99"/>
      <c r="DQ397" s="99"/>
      <c r="DR397" s="99"/>
      <c r="DS397" s="99"/>
      <c r="DT397" s="99"/>
      <c r="DU397" s="99"/>
      <c r="FX397" s="52"/>
      <c r="FY397" s="52"/>
      <c r="FZ397" s="52"/>
      <c r="GA397" s="52"/>
      <c r="GB397" s="52"/>
      <c r="GD397" s="51">
        <f t="shared" si="40"/>
        <v>0</v>
      </c>
      <c r="GL397" s="74"/>
      <c r="GM397" s="74"/>
      <c r="GN397" s="74"/>
      <c r="GO397" s="74"/>
      <c r="GP397" s="74"/>
      <c r="GQ397" s="74"/>
      <c r="GR397" s="74"/>
      <c r="GS397" s="74"/>
      <c r="GT397" s="74"/>
      <c r="GU397" s="74"/>
      <c r="GV397" s="74"/>
      <c r="GW397" s="74"/>
      <c r="GX397" s="74"/>
      <c r="GY397" s="74"/>
      <c r="GZ397" s="74"/>
      <c r="HA397" s="74"/>
      <c r="HB397" s="74"/>
      <c r="HC397" s="74"/>
      <c r="HD397" s="74"/>
      <c r="HE397" s="74"/>
      <c r="HF397" s="74"/>
      <c r="HG397" s="74"/>
    </row>
    <row r="398" spans="3:215" s="51" customFormat="1" x14ac:dyDescent="0.25">
      <c r="C398" s="76"/>
      <c r="D398" s="52"/>
      <c r="E398" s="52"/>
      <c r="F398" s="52"/>
      <c r="G398" s="52"/>
      <c r="H398" s="52"/>
      <c r="I398" s="52"/>
      <c r="J398" s="52"/>
      <c r="K398" s="52"/>
      <c r="M398" s="51">
        <f t="shared" ref="M398:M461" si="41">$AP$3*F400</f>
        <v>0</v>
      </c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CL398" s="52"/>
      <c r="CM398" s="52"/>
      <c r="CN398" s="52"/>
      <c r="CO398" s="52"/>
      <c r="CP398" s="52"/>
      <c r="CR398" s="51" t="e">
        <f>$AP$3*#REF!</f>
        <v>#REF!</v>
      </c>
      <c r="CZ398" s="99"/>
      <c r="DA398" s="99"/>
      <c r="DB398" s="99"/>
      <c r="DC398" s="99"/>
      <c r="DD398" s="99"/>
      <c r="DE398" s="99"/>
      <c r="DF398" s="99"/>
      <c r="DG398" s="99"/>
      <c r="DH398" s="99"/>
      <c r="DI398" s="99"/>
      <c r="DJ398" s="99"/>
      <c r="DK398" s="99"/>
      <c r="DL398" s="99"/>
      <c r="DM398" s="99"/>
      <c r="DN398" s="99"/>
      <c r="DO398" s="99"/>
      <c r="DP398" s="99"/>
      <c r="DQ398" s="99"/>
      <c r="DR398" s="99"/>
      <c r="DS398" s="99"/>
      <c r="DT398" s="99"/>
      <c r="DU398" s="99"/>
      <c r="FX398" s="52"/>
      <c r="FY398" s="52"/>
      <c r="FZ398" s="52"/>
      <c r="GA398" s="52"/>
      <c r="GB398" s="52"/>
      <c r="GD398" s="51">
        <f t="shared" si="40"/>
        <v>0</v>
      </c>
      <c r="GL398" s="74"/>
      <c r="GM398" s="74"/>
      <c r="GN398" s="74"/>
      <c r="GO398" s="74"/>
      <c r="GP398" s="74"/>
      <c r="GQ398" s="74"/>
      <c r="GR398" s="74"/>
      <c r="GS398" s="74"/>
      <c r="GT398" s="74"/>
      <c r="GU398" s="74"/>
      <c r="GV398" s="74"/>
      <c r="GW398" s="74"/>
      <c r="GX398" s="74"/>
      <c r="GY398" s="74"/>
      <c r="GZ398" s="74"/>
      <c r="HA398" s="74"/>
      <c r="HB398" s="74"/>
      <c r="HC398" s="74"/>
      <c r="HD398" s="74"/>
      <c r="HE398" s="74"/>
      <c r="HF398" s="74"/>
      <c r="HG398" s="74"/>
    </row>
    <row r="399" spans="3:215" s="51" customFormat="1" x14ac:dyDescent="0.25">
      <c r="C399" s="76"/>
      <c r="D399" s="52"/>
      <c r="E399" s="52"/>
      <c r="F399" s="52"/>
      <c r="G399" s="52"/>
      <c r="H399" s="52"/>
      <c r="I399" s="52"/>
      <c r="J399" s="52"/>
      <c r="K399" s="52"/>
      <c r="M399" s="51">
        <f t="shared" si="41"/>
        <v>0</v>
      </c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CL399" s="52"/>
      <c r="CM399" s="52"/>
      <c r="CN399" s="52"/>
      <c r="CO399" s="52"/>
      <c r="CP399" s="52"/>
      <c r="CR399" s="51" t="e">
        <f>$AP$3*#REF!</f>
        <v>#REF!</v>
      </c>
      <c r="CZ399" s="99"/>
      <c r="DA399" s="99"/>
      <c r="DB399" s="99"/>
      <c r="DC399" s="99"/>
      <c r="DD399" s="99"/>
      <c r="DE399" s="99"/>
      <c r="DF399" s="99"/>
      <c r="DG399" s="99"/>
      <c r="DH399" s="99"/>
      <c r="DI399" s="99"/>
      <c r="DJ399" s="99"/>
      <c r="DK399" s="99"/>
      <c r="DL399" s="99"/>
      <c r="DM399" s="99"/>
      <c r="DN399" s="99"/>
      <c r="DO399" s="99"/>
      <c r="DP399" s="99"/>
      <c r="DQ399" s="99"/>
      <c r="DR399" s="99"/>
      <c r="DS399" s="99"/>
      <c r="DT399" s="99"/>
      <c r="DU399" s="99"/>
      <c r="FX399" s="52"/>
      <c r="FY399" s="52"/>
      <c r="FZ399" s="52"/>
      <c r="GA399" s="52"/>
      <c r="GB399" s="52"/>
      <c r="GD399" s="51">
        <f t="shared" si="40"/>
        <v>0</v>
      </c>
      <c r="GL399" s="74"/>
      <c r="GM399" s="74"/>
      <c r="GN399" s="74"/>
      <c r="GO399" s="74"/>
      <c r="GP399" s="74"/>
      <c r="GQ399" s="74"/>
      <c r="GR399" s="74"/>
      <c r="GS399" s="74"/>
      <c r="GT399" s="74"/>
      <c r="GU399" s="74"/>
      <c r="GV399" s="74"/>
      <c r="GW399" s="74"/>
      <c r="GX399" s="74"/>
      <c r="GY399" s="74"/>
      <c r="GZ399" s="74"/>
      <c r="HA399" s="74"/>
      <c r="HB399" s="74"/>
      <c r="HC399" s="74"/>
      <c r="HD399" s="74"/>
      <c r="HE399" s="74"/>
      <c r="HF399" s="74"/>
      <c r="HG399" s="74"/>
    </row>
    <row r="400" spans="3:215" s="51" customFormat="1" x14ac:dyDescent="0.25">
      <c r="C400" s="76"/>
      <c r="D400" s="52"/>
      <c r="E400" s="52"/>
      <c r="F400" s="52"/>
      <c r="G400" s="52"/>
      <c r="H400" s="52"/>
      <c r="I400" s="52"/>
      <c r="J400" s="52"/>
      <c r="K400" s="52"/>
      <c r="M400" s="51">
        <f t="shared" si="41"/>
        <v>0</v>
      </c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CL400" s="52"/>
      <c r="CM400" s="52"/>
      <c r="CN400" s="52"/>
      <c r="CO400" s="52"/>
      <c r="CP400" s="52"/>
      <c r="CR400" s="51" t="e">
        <f>$AP$3*#REF!</f>
        <v>#REF!</v>
      </c>
      <c r="CZ400" s="99"/>
      <c r="DA400" s="99"/>
      <c r="DB400" s="99"/>
      <c r="DC400" s="99"/>
      <c r="DD400" s="99"/>
      <c r="DE400" s="99"/>
      <c r="DF400" s="99"/>
      <c r="DG400" s="99"/>
      <c r="DH400" s="99"/>
      <c r="DI400" s="99"/>
      <c r="DJ400" s="99"/>
      <c r="DK400" s="99"/>
      <c r="DL400" s="99"/>
      <c r="DM400" s="99"/>
      <c r="DN400" s="99"/>
      <c r="DO400" s="99"/>
      <c r="DP400" s="99"/>
      <c r="DQ400" s="99"/>
      <c r="DR400" s="99"/>
      <c r="DS400" s="99"/>
      <c r="DT400" s="99"/>
      <c r="DU400" s="99"/>
      <c r="FX400" s="52"/>
      <c r="FY400" s="52"/>
      <c r="FZ400" s="52"/>
      <c r="GA400" s="52"/>
      <c r="GB400" s="52"/>
      <c r="GD400" s="51">
        <f t="shared" si="40"/>
        <v>0</v>
      </c>
      <c r="GL400" s="74"/>
      <c r="GM400" s="74"/>
      <c r="GN400" s="74"/>
      <c r="GO400" s="74"/>
      <c r="GP400" s="74"/>
      <c r="GQ400" s="74"/>
      <c r="GR400" s="74"/>
      <c r="GS400" s="74"/>
      <c r="GT400" s="74"/>
      <c r="GU400" s="74"/>
      <c r="GV400" s="74"/>
      <c r="GW400" s="74"/>
      <c r="GX400" s="74"/>
      <c r="GY400" s="74"/>
      <c r="GZ400" s="74"/>
      <c r="HA400" s="74"/>
      <c r="HB400" s="74"/>
      <c r="HC400" s="74"/>
      <c r="HD400" s="74"/>
      <c r="HE400" s="74"/>
      <c r="HF400" s="74"/>
      <c r="HG400" s="74"/>
    </row>
    <row r="401" spans="3:215" s="51" customFormat="1" x14ac:dyDescent="0.25">
      <c r="C401" s="76"/>
      <c r="D401" s="52"/>
      <c r="E401" s="52"/>
      <c r="F401" s="52"/>
      <c r="G401" s="52"/>
      <c r="H401" s="52"/>
      <c r="I401" s="52"/>
      <c r="J401" s="52"/>
      <c r="K401" s="52"/>
      <c r="M401" s="51">
        <f t="shared" si="41"/>
        <v>0</v>
      </c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CL401" s="52"/>
      <c r="CM401" s="52"/>
      <c r="CN401" s="52"/>
      <c r="CO401" s="52"/>
      <c r="CP401" s="52"/>
      <c r="CR401" s="51" t="e">
        <f>$AP$3*#REF!</f>
        <v>#REF!</v>
      </c>
      <c r="CZ401" s="99"/>
      <c r="DA401" s="99"/>
      <c r="DB401" s="99"/>
      <c r="DC401" s="99"/>
      <c r="DD401" s="99"/>
      <c r="DE401" s="99"/>
      <c r="DF401" s="99"/>
      <c r="DG401" s="99"/>
      <c r="DH401" s="99"/>
      <c r="DI401" s="99"/>
      <c r="DJ401" s="99"/>
      <c r="DK401" s="99"/>
      <c r="DL401" s="99"/>
      <c r="DM401" s="99"/>
      <c r="DN401" s="99"/>
      <c r="DO401" s="99"/>
      <c r="DP401" s="99"/>
      <c r="DQ401" s="99"/>
      <c r="DR401" s="99"/>
      <c r="DS401" s="99"/>
      <c r="DT401" s="99"/>
      <c r="DU401" s="99"/>
      <c r="FX401" s="52"/>
      <c r="FY401" s="52"/>
      <c r="FZ401" s="52"/>
      <c r="GA401" s="52"/>
      <c r="GB401" s="52"/>
      <c r="GD401" s="51">
        <f t="shared" si="40"/>
        <v>0</v>
      </c>
      <c r="GL401" s="74"/>
      <c r="GM401" s="74"/>
      <c r="GN401" s="74"/>
      <c r="GO401" s="74"/>
      <c r="GP401" s="74"/>
      <c r="GQ401" s="74"/>
      <c r="GR401" s="74"/>
      <c r="GS401" s="74"/>
      <c r="GT401" s="74"/>
      <c r="GU401" s="74"/>
      <c r="GV401" s="74"/>
      <c r="GW401" s="74"/>
      <c r="GX401" s="74"/>
      <c r="GY401" s="74"/>
      <c r="GZ401" s="74"/>
      <c r="HA401" s="74"/>
      <c r="HB401" s="74"/>
      <c r="HC401" s="74"/>
      <c r="HD401" s="74"/>
      <c r="HE401" s="74"/>
      <c r="HF401" s="74"/>
      <c r="HG401" s="74"/>
    </row>
    <row r="402" spans="3:215" s="51" customFormat="1" x14ac:dyDescent="0.25">
      <c r="C402" s="76"/>
      <c r="D402" s="52"/>
      <c r="E402" s="52"/>
      <c r="F402" s="52"/>
      <c r="G402" s="52"/>
      <c r="H402" s="52"/>
      <c r="I402" s="52"/>
      <c r="J402" s="52"/>
      <c r="K402" s="52"/>
      <c r="M402" s="51">
        <f t="shared" si="41"/>
        <v>0</v>
      </c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CL402" s="52"/>
      <c r="CM402" s="52"/>
      <c r="CN402" s="52"/>
      <c r="CO402" s="52"/>
      <c r="CP402" s="52"/>
      <c r="CR402" s="51" t="e">
        <f>$AP$3*#REF!</f>
        <v>#REF!</v>
      </c>
      <c r="CZ402" s="99"/>
      <c r="DA402" s="99"/>
      <c r="DB402" s="99"/>
      <c r="DC402" s="99"/>
      <c r="DD402" s="99"/>
      <c r="DE402" s="99"/>
      <c r="DF402" s="99"/>
      <c r="DG402" s="99"/>
      <c r="DH402" s="99"/>
      <c r="DI402" s="99"/>
      <c r="DJ402" s="99"/>
      <c r="DK402" s="99"/>
      <c r="DL402" s="99"/>
      <c r="DM402" s="99"/>
      <c r="DN402" s="99"/>
      <c r="DO402" s="99"/>
      <c r="DP402" s="99"/>
      <c r="DQ402" s="99"/>
      <c r="DR402" s="99"/>
      <c r="DS402" s="99"/>
      <c r="DT402" s="99"/>
      <c r="DU402" s="99"/>
      <c r="FX402" s="52"/>
      <c r="FY402" s="52"/>
      <c r="FZ402" s="52"/>
      <c r="GA402" s="52"/>
      <c r="GB402" s="52"/>
      <c r="GD402" s="51">
        <f t="shared" si="40"/>
        <v>0</v>
      </c>
      <c r="GL402" s="74"/>
      <c r="GM402" s="74"/>
      <c r="GN402" s="74"/>
      <c r="GO402" s="74"/>
      <c r="GP402" s="74"/>
      <c r="GQ402" s="74"/>
      <c r="GR402" s="74"/>
      <c r="GS402" s="74"/>
      <c r="GT402" s="74"/>
      <c r="GU402" s="74"/>
      <c r="GV402" s="74"/>
      <c r="GW402" s="74"/>
      <c r="GX402" s="74"/>
      <c r="GY402" s="74"/>
      <c r="GZ402" s="74"/>
      <c r="HA402" s="74"/>
      <c r="HB402" s="74"/>
      <c r="HC402" s="74"/>
      <c r="HD402" s="74"/>
      <c r="HE402" s="74"/>
      <c r="HF402" s="74"/>
      <c r="HG402" s="74"/>
    </row>
    <row r="403" spans="3:215" s="51" customFormat="1" x14ac:dyDescent="0.25">
      <c r="C403" s="76"/>
      <c r="D403" s="52"/>
      <c r="E403" s="52"/>
      <c r="F403" s="52"/>
      <c r="G403" s="52"/>
      <c r="H403" s="52"/>
      <c r="I403" s="52"/>
      <c r="J403" s="52"/>
      <c r="K403" s="52"/>
      <c r="M403" s="51">
        <f t="shared" si="41"/>
        <v>0</v>
      </c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CL403" s="52"/>
      <c r="CM403" s="52"/>
      <c r="CN403" s="52"/>
      <c r="CO403" s="52"/>
      <c r="CP403" s="52"/>
      <c r="CR403" s="51" t="e">
        <f>$AP$3*#REF!</f>
        <v>#REF!</v>
      </c>
      <c r="CZ403" s="99"/>
      <c r="DA403" s="99"/>
      <c r="DB403" s="99"/>
      <c r="DC403" s="99"/>
      <c r="DD403" s="99"/>
      <c r="DE403" s="99"/>
      <c r="DF403" s="99"/>
      <c r="DG403" s="99"/>
      <c r="DH403" s="99"/>
      <c r="DI403" s="99"/>
      <c r="DJ403" s="99"/>
      <c r="DK403" s="99"/>
      <c r="DL403" s="99"/>
      <c r="DM403" s="99"/>
      <c r="DN403" s="99"/>
      <c r="DO403" s="99"/>
      <c r="DP403" s="99"/>
      <c r="DQ403" s="99"/>
      <c r="DR403" s="99"/>
      <c r="DS403" s="99"/>
      <c r="DT403" s="99"/>
      <c r="DU403" s="99"/>
      <c r="FX403" s="52"/>
      <c r="FY403" s="52"/>
      <c r="FZ403" s="52"/>
      <c r="GA403" s="52"/>
      <c r="GB403" s="52"/>
      <c r="GD403" s="51">
        <f t="shared" si="40"/>
        <v>0</v>
      </c>
      <c r="GL403" s="74"/>
      <c r="GM403" s="74"/>
      <c r="GN403" s="74"/>
      <c r="GO403" s="74"/>
      <c r="GP403" s="74"/>
      <c r="GQ403" s="74"/>
      <c r="GR403" s="74"/>
      <c r="GS403" s="74"/>
      <c r="GT403" s="74"/>
      <c r="GU403" s="74"/>
      <c r="GV403" s="74"/>
      <c r="GW403" s="74"/>
      <c r="GX403" s="74"/>
      <c r="GY403" s="74"/>
      <c r="GZ403" s="74"/>
      <c r="HA403" s="74"/>
      <c r="HB403" s="74"/>
      <c r="HC403" s="74"/>
      <c r="HD403" s="74"/>
      <c r="HE403" s="74"/>
      <c r="HF403" s="74"/>
      <c r="HG403" s="74"/>
    </row>
    <row r="404" spans="3:215" s="51" customFormat="1" x14ac:dyDescent="0.25">
      <c r="C404" s="76"/>
      <c r="D404" s="52"/>
      <c r="E404" s="52"/>
      <c r="F404" s="52"/>
      <c r="G404" s="52"/>
      <c r="H404" s="52"/>
      <c r="I404" s="52"/>
      <c r="J404" s="52"/>
      <c r="K404" s="52"/>
      <c r="M404" s="51">
        <f t="shared" si="41"/>
        <v>0</v>
      </c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CL404" s="52"/>
      <c r="CM404" s="52"/>
      <c r="CN404" s="52"/>
      <c r="CO404" s="52"/>
      <c r="CP404" s="52"/>
      <c r="CR404" s="51" t="e">
        <f>$AP$3*#REF!</f>
        <v>#REF!</v>
      </c>
      <c r="CZ404" s="99"/>
      <c r="DA404" s="99"/>
      <c r="DB404" s="99"/>
      <c r="DC404" s="99"/>
      <c r="DD404" s="99"/>
      <c r="DE404" s="99"/>
      <c r="DF404" s="99"/>
      <c r="DG404" s="99"/>
      <c r="DH404" s="99"/>
      <c r="DI404" s="99"/>
      <c r="DJ404" s="99"/>
      <c r="DK404" s="99"/>
      <c r="DL404" s="99"/>
      <c r="DM404" s="99"/>
      <c r="DN404" s="99"/>
      <c r="DO404" s="99"/>
      <c r="DP404" s="99"/>
      <c r="DQ404" s="99"/>
      <c r="DR404" s="99"/>
      <c r="DS404" s="99"/>
      <c r="DT404" s="99"/>
      <c r="DU404" s="99"/>
      <c r="FX404" s="52"/>
      <c r="FY404" s="52"/>
      <c r="FZ404" s="52"/>
      <c r="GA404" s="52"/>
      <c r="GB404" s="52"/>
      <c r="GD404" s="51">
        <f t="shared" si="40"/>
        <v>0</v>
      </c>
      <c r="GL404" s="74"/>
      <c r="GM404" s="74"/>
      <c r="GN404" s="74"/>
      <c r="GO404" s="74"/>
      <c r="GP404" s="74"/>
      <c r="GQ404" s="74"/>
      <c r="GR404" s="74"/>
      <c r="GS404" s="74"/>
      <c r="GT404" s="74"/>
      <c r="GU404" s="74"/>
      <c r="GV404" s="74"/>
      <c r="GW404" s="74"/>
      <c r="GX404" s="74"/>
      <c r="GY404" s="74"/>
      <c r="GZ404" s="74"/>
      <c r="HA404" s="74"/>
      <c r="HB404" s="74"/>
      <c r="HC404" s="74"/>
      <c r="HD404" s="74"/>
      <c r="HE404" s="74"/>
      <c r="HF404" s="74"/>
      <c r="HG404" s="74"/>
    </row>
    <row r="405" spans="3:215" s="51" customFormat="1" x14ac:dyDescent="0.25">
      <c r="C405" s="76"/>
      <c r="D405" s="52"/>
      <c r="E405" s="52"/>
      <c r="F405" s="52"/>
      <c r="G405" s="52"/>
      <c r="H405" s="52"/>
      <c r="I405" s="52"/>
      <c r="J405" s="52"/>
      <c r="K405" s="52"/>
      <c r="M405" s="51">
        <f t="shared" si="41"/>
        <v>0</v>
      </c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CL405" s="52"/>
      <c r="CM405" s="52"/>
      <c r="CN405" s="52"/>
      <c r="CO405" s="52"/>
      <c r="CP405" s="52"/>
      <c r="CR405" s="51" t="e">
        <f>$AP$3*#REF!</f>
        <v>#REF!</v>
      </c>
      <c r="CZ405" s="99"/>
      <c r="DA405" s="99"/>
      <c r="DB405" s="99"/>
      <c r="DC405" s="99"/>
      <c r="DD405" s="99"/>
      <c r="DE405" s="99"/>
      <c r="DF405" s="99"/>
      <c r="DG405" s="99"/>
      <c r="DH405" s="99"/>
      <c r="DI405" s="99"/>
      <c r="DJ405" s="99"/>
      <c r="DK405" s="99"/>
      <c r="DL405" s="99"/>
      <c r="DM405" s="99"/>
      <c r="DN405" s="99"/>
      <c r="DO405" s="99"/>
      <c r="DP405" s="99"/>
      <c r="DQ405" s="99"/>
      <c r="DR405" s="99"/>
      <c r="DS405" s="99"/>
      <c r="DT405" s="99"/>
      <c r="DU405" s="99"/>
      <c r="FX405" s="52"/>
      <c r="FY405" s="52"/>
      <c r="FZ405" s="52"/>
      <c r="GA405" s="52"/>
      <c r="GB405" s="52"/>
      <c r="GD405" s="51">
        <f t="shared" si="40"/>
        <v>0</v>
      </c>
      <c r="GL405" s="74"/>
      <c r="GM405" s="74"/>
      <c r="GN405" s="74"/>
      <c r="GO405" s="74"/>
      <c r="GP405" s="74"/>
      <c r="GQ405" s="74"/>
      <c r="GR405" s="74"/>
      <c r="GS405" s="74"/>
      <c r="GT405" s="74"/>
      <c r="GU405" s="74"/>
      <c r="GV405" s="74"/>
      <c r="GW405" s="74"/>
      <c r="GX405" s="74"/>
      <c r="GY405" s="74"/>
      <c r="GZ405" s="74"/>
      <c r="HA405" s="74"/>
      <c r="HB405" s="74"/>
      <c r="HC405" s="74"/>
      <c r="HD405" s="74"/>
      <c r="HE405" s="74"/>
      <c r="HF405" s="74"/>
      <c r="HG405" s="74"/>
    </row>
    <row r="406" spans="3:215" s="51" customFormat="1" x14ac:dyDescent="0.25">
      <c r="C406" s="76"/>
      <c r="D406" s="52"/>
      <c r="E406" s="52"/>
      <c r="F406" s="52"/>
      <c r="G406" s="52"/>
      <c r="H406" s="52"/>
      <c r="I406" s="52"/>
      <c r="J406" s="52"/>
      <c r="K406" s="52"/>
      <c r="M406" s="51">
        <f t="shared" si="41"/>
        <v>0</v>
      </c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CL406" s="52"/>
      <c r="CM406" s="52"/>
      <c r="CN406" s="52"/>
      <c r="CO406" s="52"/>
      <c r="CP406" s="52"/>
      <c r="CR406" s="51" t="e">
        <f>$AP$3*#REF!</f>
        <v>#REF!</v>
      </c>
      <c r="CZ406" s="99"/>
      <c r="DA406" s="99"/>
      <c r="DB406" s="99"/>
      <c r="DC406" s="99"/>
      <c r="DD406" s="99"/>
      <c r="DE406" s="99"/>
      <c r="DF406" s="99"/>
      <c r="DG406" s="99"/>
      <c r="DH406" s="99"/>
      <c r="DI406" s="99"/>
      <c r="DJ406" s="99"/>
      <c r="DK406" s="99"/>
      <c r="DL406" s="99"/>
      <c r="DM406" s="99"/>
      <c r="DN406" s="99"/>
      <c r="DO406" s="99"/>
      <c r="DP406" s="99"/>
      <c r="DQ406" s="99"/>
      <c r="DR406" s="99"/>
      <c r="DS406" s="99"/>
      <c r="DT406" s="99"/>
      <c r="DU406" s="99"/>
      <c r="FX406" s="52"/>
      <c r="FY406" s="52"/>
      <c r="FZ406" s="52"/>
      <c r="GA406" s="52"/>
      <c r="GB406" s="52"/>
      <c r="GD406" s="51">
        <f t="shared" si="40"/>
        <v>0</v>
      </c>
      <c r="GL406" s="74"/>
      <c r="GM406" s="74"/>
      <c r="GN406" s="74"/>
      <c r="GO406" s="74"/>
      <c r="GP406" s="74"/>
      <c r="GQ406" s="74"/>
      <c r="GR406" s="74"/>
      <c r="GS406" s="74"/>
      <c r="GT406" s="74"/>
      <c r="GU406" s="74"/>
      <c r="GV406" s="74"/>
      <c r="GW406" s="74"/>
      <c r="GX406" s="74"/>
      <c r="GY406" s="74"/>
      <c r="GZ406" s="74"/>
      <c r="HA406" s="74"/>
      <c r="HB406" s="74"/>
      <c r="HC406" s="74"/>
      <c r="HD406" s="74"/>
      <c r="HE406" s="74"/>
      <c r="HF406" s="74"/>
      <c r="HG406" s="74"/>
    </row>
    <row r="407" spans="3:215" s="51" customFormat="1" x14ac:dyDescent="0.25">
      <c r="C407" s="76"/>
      <c r="D407" s="52"/>
      <c r="E407" s="52"/>
      <c r="F407" s="52"/>
      <c r="G407" s="52"/>
      <c r="H407" s="52"/>
      <c r="I407" s="52"/>
      <c r="J407" s="52"/>
      <c r="K407" s="52"/>
      <c r="M407" s="51">
        <f t="shared" si="41"/>
        <v>0</v>
      </c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CL407" s="52"/>
      <c r="CM407" s="52"/>
      <c r="CN407" s="52"/>
      <c r="CO407" s="52"/>
      <c r="CP407" s="52"/>
      <c r="CR407" s="51" t="e">
        <f>$AP$3*#REF!</f>
        <v>#REF!</v>
      </c>
      <c r="CZ407" s="99"/>
      <c r="DA407" s="99"/>
      <c r="DB407" s="99"/>
      <c r="DC407" s="99"/>
      <c r="DD407" s="99"/>
      <c r="DE407" s="99"/>
      <c r="DF407" s="99"/>
      <c r="DG407" s="99"/>
      <c r="DH407" s="99"/>
      <c r="DI407" s="99"/>
      <c r="DJ407" s="99"/>
      <c r="DK407" s="99"/>
      <c r="DL407" s="99"/>
      <c r="DM407" s="99"/>
      <c r="DN407" s="99"/>
      <c r="DO407" s="99"/>
      <c r="DP407" s="99"/>
      <c r="DQ407" s="99"/>
      <c r="DR407" s="99"/>
      <c r="DS407" s="99"/>
      <c r="DT407" s="99"/>
      <c r="DU407" s="99"/>
      <c r="FX407" s="52"/>
      <c r="FY407" s="52"/>
      <c r="FZ407" s="52"/>
      <c r="GA407" s="52"/>
      <c r="GB407" s="52"/>
      <c r="GD407" s="51">
        <f t="shared" si="40"/>
        <v>0</v>
      </c>
      <c r="GL407" s="74"/>
      <c r="GM407" s="74"/>
      <c r="GN407" s="74"/>
      <c r="GO407" s="74"/>
      <c r="GP407" s="74"/>
      <c r="GQ407" s="74"/>
      <c r="GR407" s="74"/>
      <c r="GS407" s="74"/>
      <c r="GT407" s="74"/>
      <c r="GU407" s="74"/>
      <c r="GV407" s="74"/>
      <c r="GW407" s="74"/>
      <c r="GX407" s="74"/>
      <c r="GY407" s="74"/>
      <c r="GZ407" s="74"/>
      <c r="HA407" s="74"/>
      <c r="HB407" s="74"/>
      <c r="HC407" s="74"/>
      <c r="HD407" s="74"/>
      <c r="HE407" s="74"/>
      <c r="HF407" s="74"/>
      <c r="HG407" s="74"/>
    </row>
    <row r="408" spans="3:215" s="51" customFormat="1" x14ac:dyDescent="0.25">
      <c r="C408" s="76"/>
      <c r="D408" s="52"/>
      <c r="E408" s="52"/>
      <c r="F408" s="52"/>
      <c r="G408" s="52"/>
      <c r="H408" s="52"/>
      <c r="I408" s="52"/>
      <c r="J408" s="52"/>
      <c r="K408" s="52"/>
      <c r="M408" s="51">
        <f t="shared" si="41"/>
        <v>0</v>
      </c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CL408" s="52"/>
      <c r="CM408" s="52"/>
      <c r="CN408" s="52"/>
      <c r="CO408" s="52"/>
      <c r="CP408" s="52"/>
      <c r="CR408" s="51" t="e">
        <f>$AP$3*#REF!</f>
        <v>#REF!</v>
      </c>
      <c r="CZ408" s="99"/>
      <c r="DA408" s="99"/>
      <c r="DB408" s="99"/>
      <c r="DC408" s="99"/>
      <c r="DD408" s="99"/>
      <c r="DE408" s="99"/>
      <c r="DF408" s="99"/>
      <c r="DG408" s="99"/>
      <c r="DH408" s="99"/>
      <c r="DI408" s="99"/>
      <c r="DJ408" s="99"/>
      <c r="DK408" s="99"/>
      <c r="DL408" s="99"/>
      <c r="DM408" s="99"/>
      <c r="DN408" s="99"/>
      <c r="DO408" s="99"/>
      <c r="DP408" s="99"/>
      <c r="DQ408" s="99"/>
      <c r="DR408" s="99"/>
      <c r="DS408" s="99"/>
      <c r="DT408" s="99"/>
      <c r="DU408" s="99"/>
      <c r="FX408" s="52"/>
      <c r="FY408" s="52"/>
      <c r="FZ408" s="52"/>
      <c r="GA408" s="52"/>
      <c r="GB408" s="52"/>
      <c r="GD408" s="51">
        <f t="shared" si="40"/>
        <v>0</v>
      </c>
      <c r="GL408" s="74"/>
      <c r="GM408" s="74"/>
      <c r="GN408" s="74"/>
      <c r="GO408" s="74"/>
      <c r="GP408" s="74"/>
      <c r="GQ408" s="74"/>
      <c r="GR408" s="74"/>
      <c r="GS408" s="74"/>
      <c r="GT408" s="74"/>
      <c r="GU408" s="74"/>
      <c r="GV408" s="74"/>
      <c r="GW408" s="74"/>
      <c r="GX408" s="74"/>
      <c r="GY408" s="74"/>
      <c r="GZ408" s="74"/>
      <c r="HA408" s="74"/>
      <c r="HB408" s="74"/>
      <c r="HC408" s="74"/>
      <c r="HD408" s="74"/>
      <c r="HE408" s="74"/>
      <c r="HF408" s="74"/>
      <c r="HG408" s="74"/>
    </row>
    <row r="409" spans="3:215" s="51" customFormat="1" x14ac:dyDescent="0.25">
      <c r="C409" s="76"/>
      <c r="D409" s="52"/>
      <c r="E409" s="52"/>
      <c r="F409" s="52"/>
      <c r="G409" s="52"/>
      <c r="H409" s="52"/>
      <c r="I409" s="52"/>
      <c r="J409" s="52"/>
      <c r="K409" s="52"/>
      <c r="M409" s="51">
        <f t="shared" si="41"/>
        <v>0</v>
      </c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CL409" s="52"/>
      <c r="CM409" s="52"/>
      <c r="CN409" s="52"/>
      <c r="CO409" s="52"/>
      <c r="CP409" s="52"/>
      <c r="CR409" s="51" t="e">
        <f>$AP$3*#REF!</f>
        <v>#REF!</v>
      </c>
      <c r="CZ409" s="99"/>
      <c r="DA409" s="99"/>
      <c r="DB409" s="99"/>
      <c r="DC409" s="99"/>
      <c r="DD409" s="99"/>
      <c r="DE409" s="99"/>
      <c r="DF409" s="99"/>
      <c r="DG409" s="99"/>
      <c r="DH409" s="99"/>
      <c r="DI409" s="99"/>
      <c r="DJ409" s="99"/>
      <c r="DK409" s="99"/>
      <c r="DL409" s="99"/>
      <c r="DM409" s="99"/>
      <c r="DN409" s="99"/>
      <c r="DO409" s="99"/>
      <c r="DP409" s="99"/>
      <c r="DQ409" s="99"/>
      <c r="DR409" s="99"/>
      <c r="DS409" s="99"/>
      <c r="DT409" s="99"/>
      <c r="DU409" s="99"/>
      <c r="FX409" s="52"/>
      <c r="FY409" s="52"/>
      <c r="FZ409" s="52"/>
      <c r="GA409" s="52"/>
      <c r="GB409" s="52"/>
      <c r="GD409" s="51">
        <f t="shared" si="40"/>
        <v>0</v>
      </c>
      <c r="GL409" s="74"/>
      <c r="GM409" s="74"/>
      <c r="GN409" s="74"/>
      <c r="GO409" s="74"/>
      <c r="GP409" s="74"/>
      <c r="GQ409" s="74"/>
      <c r="GR409" s="74"/>
      <c r="GS409" s="74"/>
      <c r="GT409" s="74"/>
      <c r="GU409" s="74"/>
      <c r="GV409" s="74"/>
      <c r="GW409" s="74"/>
      <c r="GX409" s="74"/>
      <c r="GY409" s="74"/>
      <c r="GZ409" s="74"/>
      <c r="HA409" s="74"/>
      <c r="HB409" s="74"/>
      <c r="HC409" s="74"/>
      <c r="HD409" s="74"/>
      <c r="HE409" s="74"/>
      <c r="HF409" s="74"/>
      <c r="HG409" s="74"/>
    </row>
    <row r="410" spans="3:215" s="51" customFormat="1" x14ac:dyDescent="0.25">
      <c r="C410" s="76"/>
      <c r="D410" s="52"/>
      <c r="E410" s="52"/>
      <c r="F410" s="52"/>
      <c r="G410" s="52"/>
      <c r="H410" s="52"/>
      <c r="I410" s="52"/>
      <c r="J410" s="52"/>
      <c r="K410" s="52"/>
      <c r="M410" s="51">
        <f t="shared" si="41"/>
        <v>0</v>
      </c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CL410" s="52"/>
      <c r="CM410" s="52"/>
      <c r="CN410" s="52"/>
      <c r="CO410" s="52"/>
      <c r="CP410" s="52"/>
      <c r="CR410" s="51" t="e">
        <f>$AP$3*#REF!</f>
        <v>#REF!</v>
      </c>
      <c r="CZ410" s="99"/>
      <c r="DA410" s="99"/>
      <c r="DB410" s="99"/>
      <c r="DC410" s="99"/>
      <c r="DD410" s="99"/>
      <c r="DE410" s="99"/>
      <c r="DF410" s="99"/>
      <c r="DG410" s="99"/>
      <c r="DH410" s="99"/>
      <c r="DI410" s="99"/>
      <c r="DJ410" s="99"/>
      <c r="DK410" s="99"/>
      <c r="DL410" s="99"/>
      <c r="DM410" s="99"/>
      <c r="DN410" s="99"/>
      <c r="DO410" s="99"/>
      <c r="DP410" s="99"/>
      <c r="DQ410" s="99"/>
      <c r="DR410" s="99"/>
      <c r="DS410" s="99"/>
      <c r="DT410" s="99"/>
      <c r="DU410" s="99"/>
      <c r="FX410" s="52"/>
      <c r="FY410" s="52"/>
      <c r="FZ410" s="52"/>
      <c r="GA410" s="52"/>
      <c r="GB410" s="52"/>
      <c r="GD410" s="51">
        <f t="shared" si="40"/>
        <v>0</v>
      </c>
      <c r="GL410" s="74"/>
      <c r="GM410" s="74"/>
      <c r="GN410" s="74"/>
      <c r="GO410" s="74"/>
      <c r="GP410" s="74"/>
      <c r="GQ410" s="74"/>
      <c r="GR410" s="74"/>
      <c r="GS410" s="74"/>
      <c r="GT410" s="74"/>
      <c r="GU410" s="74"/>
      <c r="GV410" s="74"/>
      <c r="GW410" s="74"/>
      <c r="GX410" s="74"/>
      <c r="GY410" s="74"/>
      <c r="GZ410" s="74"/>
      <c r="HA410" s="74"/>
      <c r="HB410" s="74"/>
      <c r="HC410" s="74"/>
      <c r="HD410" s="74"/>
      <c r="HE410" s="74"/>
      <c r="HF410" s="74"/>
      <c r="HG410" s="74"/>
    </row>
    <row r="411" spans="3:215" s="51" customFormat="1" x14ac:dyDescent="0.25">
      <c r="C411" s="76"/>
      <c r="D411" s="52"/>
      <c r="E411" s="52"/>
      <c r="F411" s="52"/>
      <c r="G411" s="52"/>
      <c r="H411" s="52"/>
      <c r="I411" s="52"/>
      <c r="J411" s="52"/>
      <c r="K411" s="52"/>
      <c r="M411" s="51">
        <f t="shared" si="41"/>
        <v>0</v>
      </c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CL411" s="52"/>
      <c r="CM411" s="52"/>
      <c r="CN411" s="52"/>
      <c r="CO411" s="52"/>
      <c r="CP411" s="52"/>
      <c r="CR411" s="51" t="e">
        <f>$AP$3*#REF!</f>
        <v>#REF!</v>
      </c>
      <c r="CZ411" s="99"/>
      <c r="DA411" s="99"/>
      <c r="DB411" s="99"/>
      <c r="DC411" s="99"/>
      <c r="DD411" s="99"/>
      <c r="DE411" s="99"/>
      <c r="DF411" s="99"/>
      <c r="DG411" s="99"/>
      <c r="DH411" s="99"/>
      <c r="DI411" s="99"/>
      <c r="DJ411" s="99"/>
      <c r="DK411" s="99"/>
      <c r="DL411" s="99"/>
      <c r="DM411" s="99"/>
      <c r="DN411" s="99"/>
      <c r="DO411" s="99"/>
      <c r="DP411" s="99"/>
      <c r="DQ411" s="99"/>
      <c r="DR411" s="99"/>
      <c r="DS411" s="99"/>
      <c r="DT411" s="99"/>
      <c r="DU411" s="99"/>
      <c r="FX411" s="52"/>
      <c r="FY411" s="52"/>
      <c r="FZ411" s="52"/>
      <c r="GA411" s="52"/>
      <c r="GB411" s="52"/>
      <c r="GD411" s="51">
        <f t="shared" si="40"/>
        <v>0</v>
      </c>
      <c r="GL411" s="74"/>
      <c r="GM411" s="74"/>
      <c r="GN411" s="74"/>
      <c r="GO411" s="74"/>
      <c r="GP411" s="74"/>
      <c r="GQ411" s="74"/>
      <c r="GR411" s="74"/>
      <c r="GS411" s="74"/>
      <c r="GT411" s="74"/>
      <c r="GU411" s="74"/>
      <c r="GV411" s="74"/>
      <c r="GW411" s="74"/>
      <c r="GX411" s="74"/>
      <c r="GY411" s="74"/>
      <c r="GZ411" s="74"/>
      <c r="HA411" s="74"/>
      <c r="HB411" s="74"/>
      <c r="HC411" s="74"/>
      <c r="HD411" s="74"/>
      <c r="HE411" s="74"/>
      <c r="HF411" s="74"/>
      <c r="HG411" s="74"/>
    </row>
    <row r="412" spans="3:215" s="51" customFormat="1" x14ac:dyDescent="0.25">
      <c r="C412" s="76"/>
      <c r="D412" s="52"/>
      <c r="E412" s="52"/>
      <c r="F412" s="52"/>
      <c r="G412" s="52"/>
      <c r="H412" s="52"/>
      <c r="I412" s="52"/>
      <c r="J412" s="52"/>
      <c r="K412" s="52"/>
      <c r="M412" s="51">
        <f t="shared" si="41"/>
        <v>0</v>
      </c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CL412" s="52"/>
      <c r="CM412" s="52"/>
      <c r="CN412" s="52"/>
      <c r="CO412" s="52"/>
      <c r="CP412" s="52"/>
      <c r="CR412" s="51" t="e">
        <f>$AP$3*#REF!</f>
        <v>#REF!</v>
      </c>
      <c r="CZ412" s="99"/>
      <c r="DA412" s="99"/>
      <c r="DB412" s="99"/>
      <c r="DC412" s="99"/>
      <c r="DD412" s="99"/>
      <c r="DE412" s="99"/>
      <c r="DF412" s="99"/>
      <c r="DG412" s="99"/>
      <c r="DH412" s="99"/>
      <c r="DI412" s="99"/>
      <c r="DJ412" s="99"/>
      <c r="DK412" s="99"/>
      <c r="DL412" s="99"/>
      <c r="DM412" s="99"/>
      <c r="DN412" s="99"/>
      <c r="DO412" s="99"/>
      <c r="DP412" s="99"/>
      <c r="DQ412" s="99"/>
      <c r="DR412" s="99"/>
      <c r="DS412" s="99"/>
      <c r="DT412" s="99"/>
      <c r="DU412" s="99"/>
      <c r="FX412" s="52"/>
      <c r="FY412" s="52"/>
      <c r="FZ412" s="52"/>
      <c r="GA412" s="52"/>
      <c r="GB412" s="52"/>
      <c r="GD412" s="51">
        <f t="shared" si="40"/>
        <v>0</v>
      </c>
      <c r="GL412" s="74"/>
      <c r="GM412" s="74"/>
      <c r="GN412" s="74"/>
      <c r="GO412" s="74"/>
      <c r="GP412" s="74"/>
      <c r="GQ412" s="74"/>
      <c r="GR412" s="74"/>
      <c r="GS412" s="74"/>
      <c r="GT412" s="74"/>
      <c r="GU412" s="74"/>
      <c r="GV412" s="74"/>
      <c r="GW412" s="74"/>
      <c r="GX412" s="74"/>
      <c r="GY412" s="74"/>
      <c r="GZ412" s="74"/>
      <c r="HA412" s="74"/>
      <c r="HB412" s="74"/>
      <c r="HC412" s="74"/>
      <c r="HD412" s="74"/>
      <c r="HE412" s="74"/>
      <c r="HF412" s="74"/>
      <c r="HG412" s="74"/>
    </row>
    <row r="413" spans="3:215" s="51" customFormat="1" x14ac:dyDescent="0.25">
      <c r="C413" s="76"/>
      <c r="D413" s="52"/>
      <c r="E413" s="52"/>
      <c r="F413" s="52"/>
      <c r="G413" s="52"/>
      <c r="H413" s="52"/>
      <c r="I413" s="52"/>
      <c r="J413" s="52"/>
      <c r="K413" s="52"/>
      <c r="M413" s="51">
        <f t="shared" si="41"/>
        <v>0</v>
      </c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CL413" s="52"/>
      <c r="CM413" s="52"/>
      <c r="CN413" s="52"/>
      <c r="CO413" s="52"/>
      <c r="CP413" s="52"/>
      <c r="CR413" s="51" t="e">
        <f>$AP$3*#REF!</f>
        <v>#REF!</v>
      </c>
      <c r="CZ413" s="99"/>
      <c r="DA413" s="99"/>
      <c r="DB413" s="99"/>
      <c r="DC413" s="99"/>
      <c r="DD413" s="99"/>
      <c r="DE413" s="99"/>
      <c r="DF413" s="99"/>
      <c r="DG413" s="99"/>
      <c r="DH413" s="99"/>
      <c r="DI413" s="99"/>
      <c r="DJ413" s="99"/>
      <c r="DK413" s="99"/>
      <c r="DL413" s="99"/>
      <c r="DM413" s="99"/>
      <c r="DN413" s="99"/>
      <c r="DO413" s="99"/>
      <c r="DP413" s="99"/>
      <c r="DQ413" s="99"/>
      <c r="DR413" s="99"/>
      <c r="DS413" s="99"/>
      <c r="DT413" s="99"/>
      <c r="DU413" s="99"/>
      <c r="FX413" s="52"/>
      <c r="FY413" s="52"/>
      <c r="FZ413" s="52"/>
      <c r="GA413" s="52"/>
      <c r="GB413" s="52"/>
      <c r="GD413" s="51">
        <f t="shared" si="40"/>
        <v>0</v>
      </c>
      <c r="GL413" s="74"/>
      <c r="GM413" s="74"/>
      <c r="GN413" s="74"/>
      <c r="GO413" s="74"/>
      <c r="GP413" s="74"/>
      <c r="GQ413" s="74"/>
      <c r="GR413" s="74"/>
      <c r="GS413" s="74"/>
      <c r="GT413" s="74"/>
      <c r="GU413" s="74"/>
      <c r="GV413" s="74"/>
      <c r="GW413" s="74"/>
      <c r="GX413" s="74"/>
      <c r="GY413" s="74"/>
      <c r="GZ413" s="74"/>
      <c r="HA413" s="74"/>
      <c r="HB413" s="74"/>
      <c r="HC413" s="74"/>
      <c r="HD413" s="74"/>
      <c r="HE413" s="74"/>
      <c r="HF413" s="74"/>
      <c r="HG413" s="74"/>
    </row>
    <row r="414" spans="3:215" s="51" customFormat="1" x14ac:dyDescent="0.25">
      <c r="C414" s="76"/>
      <c r="D414" s="52"/>
      <c r="E414" s="52"/>
      <c r="F414" s="52"/>
      <c r="G414" s="52"/>
      <c r="H414" s="52"/>
      <c r="I414" s="52"/>
      <c r="J414" s="52"/>
      <c r="K414" s="52"/>
      <c r="M414" s="51">
        <f t="shared" si="41"/>
        <v>0</v>
      </c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CL414" s="52"/>
      <c r="CM414" s="52"/>
      <c r="CN414" s="52"/>
      <c r="CO414" s="52"/>
      <c r="CP414" s="52"/>
      <c r="CR414" s="51" t="e">
        <f>$AP$3*#REF!</f>
        <v>#REF!</v>
      </c>
      <c r="CZ414" s="99"/>
      <c r="DA414" s="99"/>
      <c r="DB414" s="99"/>
      <c r="DC414" s="99"/>
      <c r="DD414" s="99"/>
      <c r="DE414" s="99"/>
      <c r="DF414" s="99"/>
      <c r="DG414" s="99"/>
      <c r="DH414" s="99"/>
      <c r="DI414" s="99"/>
      <c r="DJ414" s="99"/>
      <c r="DK414" s="99"/>
      <c r="DL414" s="99"/>
      <c r="DM414" s="99"/>
      <c r="DN414" s="99"/>
      <c r="DO414" s="99"/>
      <c r="DP414" s="99"/>
      <c r="DQ414" s="99"/>
      <c r="DR414" s="99"/>
      <c r="DS414" s="99"/>
      <c r="DT414" s="99"/>
      <c r="DU414" s="99"/>
      <c r="FX414" s="52"/>
      <c r="FY414" s="52"/>
      <c r="FZ414" s="52"/>
      <c r="GA414" s="52"/>
      <c r="GB414" s="52"/>
      <c r="GD414" s="51">
        <f t="shared" si="40"/>
        <v>0</v>
      </c>
      <c r="GL414" s="74"/>
      <c r="GM414" s="74"/>
      <c r="GN414" s="74"/>
      <c r="GO414" s="74"/>
      <c r="GP414" s="74"/>
      <c r="GQ414" s="74"/>
      <c r="GR414" s="74"/>
      <c r="GS414" s="74"/>
      <c r="GT414" s="74"/>
      <c r="GU414" s="74"/>
      <c r="GV414" s="74"/>
      <c r="GW414" s="74"/>
      <c r="GX414" s="74"/>
      <c r="GY414" s="74"/>
      <c r="GZ414" s="74"/>
      <c r="HA414" s="74"/>
      <c r="HB414" s="74"/>
      <c r="HC414" s="74"/>
      <c r="HD414" s="74"/>
      <c r="HE414" s="74"/>
      <c r="HF414" s="74"/>
      <c r="HG414" s="74"/>
    </row>
    <row r="415" spans="3:215" s="51" customFormat="1" x14ac:dyDescent="0.25">
      <c r="C415" s="76"/>
      <c r="D415" s="52"/>
      <c r="E415" s="52"/>
      <c r="F415" s="52"/>
      <c r="G415" s="52"/>
      <c r="H415" s="52"/>
      <c r="I415" s="52"/>
      <c r="J415" s="52"/>
      <c r="K415" s="52"/>
      <c r="M415" s="51">
        <f t="shared" si="41"/>
        <v>0</v>
      </c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CL415" s="52"/>
      <c r="CM415" s="52"/>
      <c r="CN415" s="52"/>
      <c r="CO415" s="52"/>
      <c r="CP415" s="52"/>
      <c r="CR415" s="51" t="e">
        <f>$AP$3*#REF!</f>
        <v>#REF!</v>
      </c>
      <c r="CZ415" s="99"/>
      <c r="DA415" s="99"/>
      <c r="DB415" s="99"/>
      <c r="DC415" s="99"/>
      <c r="DD415" s="99"/>
      <c r="DE415" s="99"/>
      <c r="DF415" s="99"/>
      <c r="DG415" s="99"/>
      <c r="DH415" s="99"/>
      <c r="DI415" s="99"/>
      <c r="DJ415" s="99"/>
      <c r="DK415" s="99"/>
      <c r="DL415" s="99"/>
      <c r="DM415" s="99"/>
      <c r="DN415" s="99"/>
      <c r="DO415" s="99"/>
      <c r="DP415" s="99"/>
      <c r="DQ415" s="99"/>
      <c r="DR415" s="99"/>
      <c r="DS415" s="99"/>
      <c r="DT415" s="99"/>
      <c r="DU415" s="99"/>
      <c r="FX415" s="52"/>
      <c r="FY415" s="52"/>
      <c r="FZ415" s="52"/>
      <c r="GA415" s="52"/>
      <c r="GB415" s="52"/>
      <c r="GD415" s="51">
        <f t="shared" si="40"/>
        <v>0</v>
      </c>
      <c r="GL415" s="74"/>
      <c r="GM415" s="74"/>
      <c r="GN415" s="74"/>
      <c r="GO415" s="74"/>
      <c r="GP415" s="74"/>
      <c r="GQ415" s="74"/>
      <c r="GR415" s="74"/>
      <c r="GS415" s="74"/>
      <c r="GT415" s="74"/>
      <c r="GU415" s="74"/>
      <c r="GV415" s="74"/>
      <c r="GW415" s="74"/>
      <c r="GX415" s="74"/>
      <c r="GY415" s="74"/>
      <c r="GZ415" s="74"/>
      <c r="HA415" s="74"/>
      <c r="HB415" s="74"/>
      <c r="HC415" s="74"/>
      <c r="HD415" s="74"/>
      <c r="HE415" s="74"/>
      <c r="HF415" s="74"/>
      <c r="HG415" s="74"/>
    </row>
    <row r="416" spans="3:215" s="51" customFormat="1" x14ac:dyDescent="0.25">
      <c r="C416" s="76"/>
      <c r="D416" s="52"/>
      <c r="E416" s="52"/>
      <c r="F416" s="52"/>
      <c r="G416" s="52"/>
      <c r="H416" s="52"/>
      <c r="I416" s="52"/>
      <c r="J416" s="52"/>
      <c r="K416" s="52"/>
      <c r="M416" s="51">
        <f t="shared" si="41"/>
        <v>0</v>
      </c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CL416" s="52"/>
      <c r="CM416" s="52"/>
      <c r="CN416" s="52"/>
      <c r="CO416" s="52"/>
      <c r="CP416" s="52"/>
      <c r="CR416" s="51" t="e">
        <f>$AP$3*#REF!</f>
        <v>#REF!</v>
      </c>
      <c r="CZ416" s="99"/>
      <c r="DA416" s="99"/>
      <c r="DB416" s="99"/>
      <c r="DC416" s="99"/>
      <c r="DD416" s="99"/>
      <c r="DE416" s="99"/>
      <c r="DF416" s="99"/>
      <c r="DG416" s="99"/>
      <c r="DH416" s="99"/>
      <c r="DI416" s="99"/>
      <c r="DJ416" s="99"/>
      <c r="DK416" s="99"/>
      <c r="DL416" s="99"/>
      <c r="DM416" s="99"/>
      <c r="DN416" s="99"/>
      <c r="DO416" s="99"/>
      <c r="DP416" s="99"/>
      <c r="DQ416" s="99"/>
      <c r="DR416" s="99"/>
      <c r="DS416" s="99"/>
      <c r="DT416" s="99"/>
      <c r="DU416" s="99"/>
      <c r="FX416" s="52"/>
      <c r="FY416" s="52"/>
      <c r="FZ416" s="52"/>
      <c r="GA416" s="52"/>
      <c r="GB416" s="52"/>
      <c r="GD416" s="51">
        <f t="shared" si="40"/>
        <v>0</v>
      </c>
      <c r="GL416" s="74"/>
      <c r="GM416" s="74"/>
      <c r="GN416" s="74"/>
      <c r="GO416" s="74"/>
      <c r="GP416" s="74"/>
      <c r="GQ416" s="74"/>
      <c r="GR416" s="74"/>
      <c r="GS416" s="74"/>
      <c r="GT416" s="74"/>
      <c r="GU416" s="74"/>
      <c r="GV416" s="74"/>
      <c r="GW416" s="74"/>
      <c r="GX416" s="74"/>
      <c r="GY416" s="74"/>
      <c r="GZ416" s="74"/>
      <c r="HA416" s="74"/>
      <c r="HB416" s="74"/>
      <c r="HC416" s="74"/>
      <c r="HD416" s="74"/>
      <c r="HE416" s="74"/>
      <c r="HF416" s="74"/>
      <c r="HG416" s="74"/>
    </row>
    <row r="417" spans="3:215" s="51" customFormat="1" x14ac:dyDescent="0.25">
      <c r="C417" s="76"/>
      <c r="D417" s="52"/>
      <c r="E417" s="52"/>
      <c r="F417" s="52"/>
      <c r="G417" s="52"/>
      <c r="H417" s="52"/>
      <c r="I417" s="52"/>
      <c r="J417" s="52"/>
      <c r="K417" s="52"/>
      <c r="M417" s="51">
        <f t="shared" si="41"/>
        <v>0</v>
      </c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CL417" s="52"/>
      <c r="CM417" s="52"/>
      <c r="CN417" s="52"/>
      <c r="CO417" s="52"/>
      <c r="CP417" s="52"/>
      <c r="CR417" s="51" t="e">
        <f>$AP$3*#REF!</f>
        <v>#REF!</v>
      </c>
      <c r="CZ417" s="99"/>
      <c r="DA417" s="99"/>
      <c r="DB417" s="99"/>
      <c r="DC417" s="99"/>
      <c r="DD417" s="99"/>
      <c r="DE417" s="99"/>
      <c r="DF417" s="99"/>
      <c r="DG417" s="99"/>
      <c r="DH417" s="99"/>
      <c r="DI417" s="99"/>
      <c r="DJ417" s="99"/>
      <c r="DK417" s="99"/>
      <c r="DL417" s="99"/>
      <c r="DM417" s="99"/>
      <c r="DN417" s="99"/>
      <c r="DO417" s="99"/>
      <c r="DP417" s="99"/>
      <c r="DQ417" s="99"/>
      <c r="DR417" s="99"/>
      <c r="DS417" s="99"/>
      <c r="DT417" s="99"/>
      <c r="DU417" s="99"/>
      <c r="FX417" s="52"/>
      <c r="FY417" s="52"/>
      <c r="FZ417" s="52"/>
      <c r="GA417" s="52"/>
      <c r="GB417" s="52"/>
      <c r="GD417" s="51">
        <f t="shared" si="40"/>
        <v>0</v>
      </c>
      <c r="GL417" s="74"/>
      <c r="GM417" s="74"/>
      <c r="GN417" s="74"/>
      <c r="GO417" s="74"/>
      <c r="GP417" s="74"/>
      <c r="GQ417" s="74"/>
      <c r="GR417" s="74"/>
      <c r="GS417" s="74"/>
      <c r="GT417" s="74"/>
      <c r="GU417" s="74"/>
      <c r="GV417" s="74"/>
      <c r="GW417" s="74"/>
      <c r="GX417" s="74"/>
      <c r="GY417" s="74"/>
      <c r="GZ417" s="74"/>
      <c r="HA417" s="74"/>
      <c r="HB417" s="74"/>
      <c r="HC417" s="74"/>
      <c r="HD417" s="74"/>
      <c r="HE417" s="74"/>
      <c r="HF417" s="74"/>
      <c r="HG417" s="74"/>
    </row>
    <row r="418" spans="3:215" s="51" customFormat="1" x14ac:dyDescent="0.25">
      <c r="C418" s="76"/>
      <c r="D418" s="52"/>
      <c r="E418" s="52"/>
      <c r="F418" s="52"/>
      <c r="G418" s="52"/>
      <c r="H418" s="52"/>
      <c r="I418" s="52"/>
      <c r="J418" s="52"/>
      <c r="K418" s="52"/>
      <c r="M418" s="51">
        <f t="shared" si="41"/>
        <v>0</v>
      </c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CL418" s="52"/>
      <c r="CM418" s="52"/>
      <c r="CN418" s="52"/>
      <c r="CO418" s="52"/>
      <c r="CP418" s="52"/>
      <c r="CR418" s="51" t="e">
        <f>$AP$3*#REF!</f>
        <v>#REF!</v>
      </c>
      <c r="CZ418" s="99"/>
      <c r="DA418" s="99"/>
      <c r="DB418" s="99"/>
      <c r="DC418" s="99"/>
      <c r="DD418" s="99"/>
      <c r="DE418" s="99"/>
      <c r="DF418" s="99"/>
      <c r="DG418" s="99"/>
      <c r="DH418" s="99"/>
      <c r="DI418" s="99"/>
      <c r="DJ418" s="99"/>
      <c r="DK418" s="99"/>
      <c r="DL418" s="99"/>
      <c r="DM418" s="99"/>
      <c r="DN418" s="99"/>
      <c r="DO418" s="99"/>
      <c r="DP418" s="99"/>
      <c r="DQ418" s="99"/>
      <c r="DR418" s="99"/>
      <c r="DS418" s="99"/>
      <c r="DT418" s="99"/>
      <c r="DU418" s="99"/>
      <c r="FX418" s="52"/>
      <c r="FY418" s="52"/>
      <c r="FZ418" s="52"/>
      <c r="GA418" s="52"/>
      <c r="GB418" s="52"/>
      <c r="GD418" s="51">
        <f t="shared" si="40"/>
        <v>0</v>
      </c>
      <c r="GL418" s="74"/>
      <c r="GM418" s="74"/>
      <c r="GN418" s="74"/>
      <c r="GO418" s="74"/>
      <c r="GP418" s="74"/>
      <c r="GQ418" s="74"/>
      <c r="GR418" s="74"/>
      <c r="GS418" s="74"/>
      <c r="GT418" s="74"/>
      <c r="GU418" s="74"/>
      <c r="GV418" s="74"/>
      <c r="GW418" s="74"/>
      <c r="GX418" s="74"/>
      <c r="GY418" s="74"/>
      <c r="GZ418" s="74"/>
      <c r="HA418" s="74"/>
      <c r="HB418" s="74"/>
      <c r="HC418" s="74"/>
      <c r="HD418" s="74"/>
      <c r="HE418" s="74"/>
      <c r="HF418" s="74"/>
      <c r="HG418" s="74"/>
    </row>
    <row r="419" spans="3:215" s="51" customFormat="1" x14ac:dyDescent="0.25">
      <c r="C419" s="76"/>
      <c r="D419" s="52"/>
      <c r="E419" s="52"/>
      <c r="F419" s="52"/>
      <c r="G419" s="52"/>
      <c r="H419" s="52"/>
      <c r="I419" s="52"/>
      <c r="J419" s="52"/>
      <c r="K419" s="52"/>
      <c r="M419" s="51">
        <f t="shared" si="41"/>
        <v>0</v>
      </c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CL419" s="52"/>
      <c r="CM419" s="52"/>
      <c r="CN419" s="52"/>
      <c r="CO419" s="52"/>
      <c r="CP419" s="52"/>
      <c r="CR419" s="51" t="e">
        <f>$AP$3*#REF!</f>
        <v>#REF!</v>
      </c>
      <c r="CZ419" s="99"/>
      <c r="DA419" s="99"/>
      <c r="DB419" s="99"/>
      <c r="DC419" s="99"/>
      <c r="DD419" s="99"/>
      <c r="DE419" s="99"/>
      <c r="DF419" s="99"/>
      <c r="DG419" s="99"/>
      <c r="DH419" s="99"/>
      <c r="DI419" s="99"/>
      <c r="DJ419" s="99"/>
      <c r="DK419" s="99"/>
      <c r="DL419" s="99"/>
      <c r="DM419" s="99"/>
      <c r="DN419" s="99"/>
      <c r="DO419" s="99"/>
      <c r="DP419" s="99"/>
      <c r="DQ419" s="99"/>
      <c r="DR419" s="99"/>
      <c r="DS419" s="99"/>
      <c r="DT419" s="99"/>
      <c r="DU419" s="99"/>
      <c r="FX419" s="52"/>
      <c r="FY419" s="52"/>
      <c r="FZ419" s="52"/>
      <c r="GA419" s="52"/>
      <c r="GB419" s="52"/>
      <c r="GD419" s="51">
        <f t="shared" si="40"/>
        <v>0</v>
      </c>
      <c r="GL419" s="74"/>
      <c r="GM419" s="74"/>
      <c r="GN419" s="74"/>
      <c r="GO419" s="74"/>
      <c r="GP419" s="74"/>
      <c r="GQ419" s="74"/>
      <c r="GR419" s="74"/>
      <c r="GS419" s="74"/>
      <c r="GT419" s="74"/>
      <c r="GU419" s="74"/>
      <c r="GV419" s="74"/>
      <c r="GW419" s="74"/>
      <c r="GX419" s="74"/>
      <c r="GY419" s="74"/>
      <c r="GZ419" s="74"/>
      <c r="HA419" s="74"/>
      <c r="HB419" s="74"/>
      <c r="HC419" s="74"/>
      <c r="HD419" s="74"/>
      <c r="HE419" s="74"/>
      <c r="HF419" s="74"/>
      <c r="HG419" s="74"/>
    </row>
    <row r="420" spans="3:215" s="51" customFormat="1" x14ac:dyDescent="0.25">
      <c r="C420" s="76"/>
      <c r="D420" s="52"/>
      <c r="E420" s="52"/>
      <c r="F420" s="52"/>
      <c r="G420" s="52"/>
      <c r="H420" s="52"/>
      <c r="I420" s="52"/>
      <c r="J420" s="52"/>
      <c r="K420" s="52"/>
      <c r="M420" s="51">
        <f t="shared" si="41"/>
        <v>0</v>
      </c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CL420" s="52"/>
      <c r="CM420" s="52"/>
      <c r="CN420" s="52"/>
      <c r="CO420" s="52"/>
      <c r="CP420" s="52"/>
      <c r="CR420" s="51" t="e">
        <f>$AP$3*#REF!</f>
        <v>#REF!</v>
      </c>
      <c r="CZ420" s="99"/>
      <c r="DA420" s="99"/>
      <c r="DB420" s="99"/>
      <c r="DC420" s="99"/>
      <c r="DD420" s="99"/>
      <c r="DE420" s="99"/>
      <c r="DF420" s="99"/>
      <c r="DG420" s="99"/>
      <c r="DH420" s="99"/>
      <c r="DI420" s="99"/>
      <c r="DJ420" s="99"/>
      <c r="DK420" s="99"/>
      <c r="DL420" s="99"/>
      <c r="DM420" s="99"/>
      <c r="DN420" s="99"/>
      <c r="DO420" s="99"/>
      <c r="DP420" s="99"/>
      <c r="DQ420" s="99"/>
      <c r="DR420" s="99"/>
      <c r="DS420" s="99"/>
      <c r="DT420" s="99"/>
      <c r="DU420" s="99"/>
      <c r="FX420" s="52"/>
      <c r="FY420" s="52"/>
      <c r="FZ420" s="52"/>
      <c r="GA420" s="52"/>
      <c r="GB420" s="52"/>
      <c r="GD420" s="51">
        <f t="shared" si="40"/>
        <v>0</v>
      </c>
      <c r="GL420" s="74"/>
      <c r="GM420" s="74"/>
      <c r="GN420" s="74"/>
      <c r="GO420" s="74"/>
      <c r="GP420" s="74"/>
      <c r="GQ420" s="74"/>
      <c r="GR420" s="74"/>
      <c r="GS420" s="74"/>
      <c r="GT420" s="74"/>
      <c r="GU420" s="74"/>
      <c r="GV420" s="74"/>
      <c r="GW420" s="74"/>
      <c r="GX420" s="74"/>
      <c r="GY420" s="74"/>
      <c r="GZ420" s="74"/>
      <c r="HA420" s="74"/>
      <c r="HB420" s="74"/>
      <c r="HC420" s="74"/>
      <c r="HD420" s="74"/>
      <c r="HE420" s="74"/>
      <c r="HF420" s="74"/>
      <c r="HG420" s="74"/>
    </row>
    <row r="421" spans="3:215" s="51" customFormat="1" x14ac:dyDescent="0.25">
      <c r="C421" s="76"/>
      <c r="D421" s="52"/>
      <c r="E421" s="52"/>
      <c r="F421" s="52"/>
      <c r="G421" s="52"/>
      <c r="H421" s="52"/>
      <c r="I421" s="52"/>
      <c r="J421" s="52"/>
      <c r="K421" s="52"/>
      <c r="M421" s="51">
        <f t="shared" si="41"/>
        <v>0</v>
      </c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CL421" s="52"/>
      <c r="CM421" s="52"/>
      <c r="CN421" s="52"/>
      <c r="CO421" s="52"/>
      <c r="CP421" s="52"/>
      <c r="CR421" s="51" t="e">
        <f>$AP$3*#REF!</f>
        <v>#REF!</v>
      </c>
      <c r="CZ421" s="99"/>
      <c r="DA421" s="99"/>
      <c r="DB421" s="99"/>
      <c r="DC421" s="99"/>
      <c r="DD421" s="99"/>
      <c r="DE421" s="99"/>
      <c r="DF421" s="99"/>
      <c r="DG421" s="99"/>
      <c r="DH421" s="99"/>
      <c r="DI421" s="99"/>
      <c r="DJ421" s="99"/>
      <c r="DK421" s="99"/>
      <c r="DL421" s="99"/>
      <c r="DM421" s="99"/>
      <c r="DN421" s="99"/>
      <c r="DO421" s="99"/>
      <c r="DP421" s="99"/>
      <c r="DQ421" s="99"/>
      <c r="DR421" s="99"/>
      <c r="DS421" s="99"/>
      <c r="DT421" s="99"/>
      <c r="DU421" s="99"/>
      <c r="FX421" s="52"/>
      <c r="FY421" s="52"/>
      <c r="FZ421" s="52"/>
      <c r="GA421" s="52"/>
      <c r="GB421" s="52"/>
      <c r="GD421" s="51">
        <f t="shared" si="40"/>
        <v>0</v>
      </c>
      <c r="GL421" s="74"/>
      <c r="GM421" s="74"/>
      <c r="GN421" s="74"/>
      <c r="GO421" s="74"/>
      <c r="GP421" s="74"/>
      <c r="GQ421" s="74"/>
      <c r="GR421" s="74"/>
      <c r="GS421" s="74"/>
      <c r="GT421" s="74"/>
      <c r="GU421" s="74"/>
      <c r="GV421" s="74"/>
      <c r="GW421" s="74"/>
      <c r="GX421" s="74"/>
      <c r="GY421" s="74"/>
      <c r="GZ421" s="74"/>
      <c r="HA421" s="74"/>
      <c r="HB421" s="74"/>
      <c r="HC421" s="74"/>
      <c r="HD421" s="74"/>
      <c r="HE421" s="74"/>
      <c r="HF421" s="74"/>
      <c r="HG421" s="74"/>
    </row>
    <row r="422" spans="3:215" s="51" customFormat="1" x14ac:dyDescent="0.25">
      <c r="C422" s="76"/>
      <c r="D422" s="52"/>
      <c r="E422" s="52"/>
      <c r="F422" s="52"/>
      <c r="G422" s="52"/>
      <c r="H422" s="52"/>
      <c r="I422" s="52"/>
      <c r="J422" s="52"/>
      <c r="K422" s="52"/>
      <c r="M422" s="51">
        <f t="shared" si="41"/>
        <v>0</v>
      </c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CL422" s="52"/>
      <c r="CM422" s="52"/>
      <c r="CN422" s="52"/>
      <c r="CO422" s="52"/>
      <c r="CP422" s="52"/>
      <c r="CR422" s="51" t="e">
        <f>$AP$3*#REF!</f>
        <v>#REF!</v>
      </c>
      <c r="CZ422" s="99"/>
      <c r="DA422" s="99"/>
      <c r="DB422" s="99"/>
      <c r="DC422" s="99"/>
      <c r="DD422" s="99"/>
      <c r="DE422" s="99"/>
      <c r="DF422" s="99"/>
      <c r="DG422" s="99"/>
      <c r="DH422" s="99"/>
      <c r="DI422" s="99"/>
      <c r="DJ422" s="99"/>
      <c r="DK422" s="99"/>
      <c r="DL422" s="99"/>
      <c r="DM422" s="99"/>
      <c r="DN422" s="99"/>
      <c r="DO422" s="99"/>
      <c r="DP422" s="99"/>
      <c r="DQ422" s="99"/>
      <c r="DR422" s="99"/>
      <c r="DS422" s="99"/>
      <c r="DT422" s="99"/>
      <c r="DU422" s="99"/>
      <c r="FX422" s="52"/>
      <c r="FY422" s="52"/>
      <c r="FZ422" s="52"/>
      <c r="GA422" s="52"/>
      <c r="GB422" s="52"/>
      <c r="GD422" s="51">
        <f t="shared" si="40"/>
        <v>0</v>
      </c>
      <c r="GL422" s="74"/>
      <c r="GM422" s="74"/>
      <c r="GN422" s="74"/>
      <c r="GO422" s="74"/>
      <c r="GP422" s="74"/>
      <c r="GQ422" s="74"/>
      <c r="GR422" s="74"/>
      <c r="GS422" s="74"/>
      <c r="GT422" s="74"/>
      <c r="GU422" s="74"/>
      <c r="GV422" s="74"/>
      <c r="GW422" s="74"/>
      <c r="GX422" s="74"/>
      <c r="GY422" s="74"/>
      <c r="GZ422" s="74"/>
      <c r="HA422" s="74"/>
      <c r="HB422" s="74"/>
      <c r="HC422" s="74"/>
      <c r="HD422" s="74"/>
      <c r="HE422" s="74"/>
      <c r="HF422" s="74"/>
      <c r="HG422" s="74"/>
    </row>
    <row r="423" spans="3:215" s="51" customFormat="1" x14ac:dyDescent="0.25">
      <c r="C423" s="76"/>
      <c r="D423" s="52"/>
      <c r="E423" s="52"/>
      <c r="F423" s="52"/>
      <c r="G423" s="52"/>
      <c r="H423" s="52"/>
      <c r="I423" s="52"/>
      <c r="J423" s="52"/>
      <c r="K423" s="52"/>
      <c r="M423" s="51">
        <f t="shared" si="41"/>
        <v>0</v>
      </c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CL423" s="52"/>
      <c r="CM423" s="52"/>
      <c r="CN423" s="52"/>
      <c r="CO423" s="52"/>
      <c r="CP423" s="52"/>
      <c r="CR423" s="51" t="e">
        <f>$AP$3*#REF!</f>
        <v>#REF!</v>
      </c>
      <c r="CZ423" s="99"/>
      <c r="DA423" s="99"/>
      <c r="DB423" s="99"/>
      <c r="DC423" s="99"/>
      <c r="DD423" s="99"/>
      <c r="DE423" s="99"/>
      <c r="DF423" s="99"/>
      <c r="DG423" s="99"/>
      <c r="DH423" s="99"/>
      <c r="DI423" s="99"/>
      <c r="DJ423" s="99"/>
      <c r="DK423" s="99"/>
      <c r="DL423" s="99"/>
      <c r="DM423" s="99"/>
      <c r="DN423" s="99"/>
      <c r="DO423" s="99"/>
      <c r="DP423" s="99"/>
      <c r="DQ423" s="99"/>
      <c r="DR423" s="99"/>
      <c r="DS423" s="99"/>
      <c r="DT423" s="99"/>
      <c r="DU423" s="99"/>
      <c r="FX423" s="52"/>
      <c r="FY423" s="52"/>
      <c r="FZ423" s="52"/>
      <c r="GA423" s="52"/>
      <c r="GB423" s="52"/>
      <c r="GD423" s="51">
        <f t="shared" si="40"/>
        <v>0</v>
      </c>
      <c r="GL423" s="74"/>
      <c r="GM423" s="74"/>
      <c r="GN423" s="74"/>
      <c r="GO423" s="74"/>
      <c r="GP423" s="74"/>
      <c r="GQ423" s="74"/>
      <c r="GR423" s="74"/>
      <c r="GS423" s="74"/>
      <c r="GT423" s="74"/>
      <c r="GU423" s="74"/>
      <c r="GV423" s="74"/>
      <c r="GW423" s="74"/>
      <c r="GX423" s="74"/>
      <c r="GY423" s="74"/>
      <c r="GZ423" s="74"/>
      <c r="HA423" s="74"/>
      <c r="HB423" s="74"/>
      <c r="HC423" s="74"/>
      <c r="HD423" s="74"/>
      <c r="HE423" s="74"/>
      <c r="HF423" s="74"/>
      <c r="HG423" s="74"/>
    </row>
    <row r="424" spans="3:215" s="51" customFormat="1" x14ac:dyDescent="0.25">
      <c r="C424" s="76"/>
      <c r="D424" s="52"/>
      <c r="E424" s="52"/>
      <c r="F424" s="52"/>
      <c r="G424" s="52"/>
      <c r="H424" s="52"/>
      <c r="I424" s="52"/>
      <c r="J424" s="52"/>
      <c r="K424" s="52"/>
      <c r="M424" s="51">
        <f t="shared" si="41"/>
        <v>0</v>
      </c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CL424" s="52"/>
      <c r="CM424" s="52"/>
      <c r="CN424" s="52"/>
      <c r="CO424" s="52"/>
      <c r="CP424" s="52"/>
      <c r="CR424" s="51" t="e">
        <f>$AP$3*#REF!</f>
        <v>#REF!</v>
      </c>
      <c r="CZ424" s="99"/>
      <c r="DA424" s="99"/>
      <c r="DB424" s="99"/>
      <c r="DC424" s="99"/>
      <c r="DD424" s="99"/>
      <c r="DE424" s="99"/>
      <c r="DF424" s="99"/>
      <c r="DG424" s="99"/>
      <c r="DH424" s="99"/>
      <c r="DI424" s="99"/>
      <c r="DJ424" s="99"/>
      <c r="DK424" s="99"/>
      <c r="DL424" s="99"/>
      <c r="DM424" s="99"/>
      <c r="DN424" s="99"/>
      <c r="DO424" s="99"/>
      <c r="DP424" s="99"/>
      <c r="DQ424" s="99"/>
      <c r="DR424" s="99"/>
      <c r="DS424" s="99"/>
      <c r="DT424" s="99"/>
      <c r="DU424" s="99"/>
      <c r="FX424" s="52"/>
      <c r="FY424" s="52"/>
      <c r="FZ424" s="52"/>
      <c r="GA424" s="52"/>
      <c r="GB424" s="52"/>
      <c r="GD424" s="51">
        <f t="shared" si="40"/>
        <v>0</v>
      </c>
      <c r="GL424" s="74"/>
      <c r="GM424" s="74"/>
      <c r="GN424" s="74"/>
      <c r="GO424" s="74"/>
      <c r="GP424" s="74"/>
      <c r="GQ424" s="74"/>
      <c r="GR424" s="74"/>
      <c r="GS424" s="74"/>
      <c r="GT424" s="74"/>
      <c r="GU424" s="74"/>
      <c r="GV424" s="74"/>
      <c r="GW424" s="74"/>
      <c r="GX424" s="74"/>
      <c r="GY424" s="74"/>
      <c r="GZ424" s="74"/>
      <c r="HA424" s="74"/>
      <c r="HB424" s="74"/>
      <c r="HC424" s="74"/>
      <c r="HD424" s="74"/>
      <c r="HE424" s="74"/>
      <c r="HF424" s="74"/>
      <c r="HG424" s="74"/>
    </row>
    <row r="425" spans="3:215" s="51" customFormat="1" x14ac:dyDescent="0.25">
      <c r="C425" s="76"/>
      <c r="D425" s="52"/>
      <c r="E425" s="52"/>
      <c r="F425" s="52"/>
      <c r="G425" s="52"/>
      <c r="H425" s="52"/>
      <c r="I425" s="52"/>
      <c r="J425" s="52"/>
      <c r="K425" s="52"/>
      <c r="M425" s="51">
        <f t="shared" si="41"/>
        <v>0</v>
      </c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CL425" s="52"/>
      <c r="CM425" s="52"/>
      <c r="CN425" s="52"/>
      <c r="CO425" s="52"/>
      <c r="CP425" s="52"/>
      <c r="CR425" s="51" t="e">
        <f>$AP$3*#REF!</f>
        <v>#REF!</v>
      </c>
      <c r="CZ425" s="99"/>
      <c r="DA425" s="99"/>
      <c r="DB425" s="99"/>
      <c r="DC425" s="99"/>
      <c r="DD425" s="99"/>
      <c r="DE425" s="99"/>
      <c r="DF425" s="99"/>
      <c r="DG425" s="99"/>
      <c r="DH425" s="99"/>
      <c r="DI425" s="99"/>
      <c r="DJ425" s="99"/>
      <c r="DK425" s="99"/>
      <c r="DL425" s="99"/>
      <c r="DM425" s="99"/>
      <c r="DN425" s="99"/>
      <c r="DO425" s="99"/>
      <c r="DP425" s="99"/>
      <c r="DQ425" s="99"/>
      <c r="DR425" s="99"/>
      <c r="DS425" s="99"/>
      <c r="DT425" s="99"/>
      <c r="DU425" s="99"/>
      <c r="FX425" s="52"/>
      <c r="FY425" s="52"/>
      <c r="FZ425" s="52"/>
      <c r="GA425" s="52"/>
      <c r="GB425" s="52"/>
      <c r="GD425" s="51">
        <f t="shared" si="40"/>
        <v>0</v>
      </c>
      <c r="GL425" s="74"/>
      <c r="GM425" s="74"/>
      <c r="GN425" s="74"/>
      <c r="GO425" s="74"/>
      <c r="GP425" s="74"/>
      <c r="GQ425" s="74"/>
      <c r="GR425" s="74"/>
      <c r="GS425" s="74"/>
      <c r="GT425" s="74"/>
      <c r="GU425" s="74"/>
      <c r="GV425" s="74"/>
      <c r="GW425" s="74"/>
      <c r="GX425" s="74"/>
      <c r="GY425" s="74"/>
      <c r="GZ425" s="74"/>
      <c r="HA425" s="74"/>
      <c r="HB425" s="74"/>
      <c r="HC425" s="74"/>
      <c r="HD425" s="74"/>
      <c r="HE425" s="74"/>
      <c r="HF425" s="74"/>
      <c r="HG425" s="74"/>
    </row>
    <row r="426" spans="3:215" s="51" customFormat="1" x14ac:dyDescent="0.25">
      <c r="C426" s="76"/>
      <c r="D426" s="52"/>
      <c r="E426" s="52"/>
      <c r="F426" s="52"/>
      <c r="G426" s="52"/>
      <c r="H426" s="52"/>
      <c r="I426" s="52"/>
      <c r="J426" s="52"/>
      <c r="K426" s="52"/>
      <c r="M426" s="51">
        <f t="shared" si="41"/>
        <v>0</v>
      </c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CL426" s="52"/>
      <c r="CM426" s="52"/>
      <c r="CN426" s="52"/>
      <c r="CO426" s="52"/>
      <c r="CP426" s="52"/>
      <c r="CR426" s="51" t="e">
        <f>$AP$3*#REF!</f>
        <v>#REF!</v>
      </c>
      <c r="CZ426" s="99"/>
      <c r="DA426" s="99"/>
      <c r="DB426" s="99"/>
      <c r="DC426" s="99"/>
      <c r="DD426" s="99"/>
      <c r="DE426" s="99"/>
      <c r="DF426" s="99"/>
      <c r="DG426" s="99"/>
      <c r="DH426" s="99"/>
      <c r="DI426" s="99"/>
      <c r="DJ426" s="99"/>
      <c r="DK426" s="99"/>
      <c r="DL426" s="99"/>
      <c r="DM426" s="99"/>
      <c r="DN426" s="99"/>
      <c r="DO426" s="99"/>
      <c r="DP426" s="99"/>
      <c r="DQ426" s="99"/>
      <c r="DR426" s="99"/>
      <c r="DS426" s="99"/>
      <c r="DT426" s="99"/>
      <c r="DU426" s="99"/>
      <c r="FX426" s="52"/>
      <c r="FY426" s="52"/>
      <c r="FZ426" s="52"/>
      <c r="GA426" s="52"/>
      <c r="GB426" s="52"/>
      <c r="GD426" s="51">
        <f t="shared" si="40"/>
        <v>0</v>
      </c>
      <c r="GL426" s="74"/>
      <c r="GM426" s="74"/>
      <c r="GN426" s="74"/>
      <c r="GO426" s="74"/>
      <c r="GP426" s="74"/>
      <c r="GQ426" s="74"/>
      <c r="GR426" s="74"/>
      <c r="GS426" s="74"/>
      <c r="GT426" s="74"/>
      <c r="GU426" s="74"/>
      <c r="GV426" s="74"/>
      <c r="GW426" s="74"/>
      <c r="GX426" s="74"/>
      <c r="GY426" s="74"/>
      <c r="GZ426" s="74"/>
      <c r="HA426" s="74"/>
      <c r="HB426" s="74"/>
      <c r="HC426" s="74"/>
      <c r="HD426" s="74"/>
      <c r="HE426" s="74"/>
      <c r="HF426" s="74"/>
      <c r="HG426" s="74"/>
    </row>
    <row r="427" spans="3:215" s="51" customFormat="1" x14ac:dyDescent="0.25">
      <c r="C427" s="76"/>
      <c r="D427" s="52"/>
      <c r="E427" s="52"/>
      <c r="F427" s="52"/>
      <c r="G427" s="52"/>
      <c r="H427" s="52"/>
      <c r="I427" s="52"/>
      <c r="J427" s="52"/>
      <c r="K427" s="52"/>
      <c r="M427" s="51">
        <f t="shared" si="41"/>
        <v>0</v>
      </c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CL427" s="52"/>
      <c r="CM427" s="52"/>
      <c r="CN427" s="52"/>
      <c r="CO427" s="52"/>
      <c r="CP427" s="52"/>
      <c r="CR427" s="51" t="e">
        <f>$AP$3*#REF!</f>
        <v>#REF!</v>
      </c>
      <c r="CZ427" s="99"/>
      <c r="DA427" s="99"/>
      <c r="DB427" s="99"/>
      <c r="DC427" s="99"/>
      <c r="DD427" s="99"/>
      <c r="DE427" s="99"/>
      <c r="DF427" s="99"/>
      <c r="DG427" s="99"/>
      <c r="DH427" s="99"/>
      <c r="DI427" s="99"/>
      <c r="DJ427" s="99"/>
      <c r="DK427" s="99"/>
      <c r="DL427" s="99"/>
      <c r="DM427" s="99"/>
      <c r="DN427" s="99"/>
      <c r="DO427" s="99"/>
      <c r="DP427" s="99"/>
      <c r="DQ427" s="99"/>
      <c r="DR427" s="99"/>
      <c r="DS427" s="99"/>
      <c r="DT427" s="99"/>
      <c r="DU427" s="99"/>
      <c r="FX427" s="52"/>
      <c r="FY427" s="52"/>
      <c r="FZ427" s="52"/>
      <c r="GA427" s="52"/>
      <c r="GB427" s="52"/>
      <c r="GD427" s="51">
        <f t="shared" si="40"/>
        <v>0</v>
      </c>
      <c r="GL427" s="74"/>
      <c r="GM427" s="74"/>
      <c r="GN427" s="74"/>
      <c r="GO427" s="74"/>
      <c r="GP427" s="74"/>
      <c r="GQ427" s="74"/>
      <c r="GR427" s="74"/>
      <c r="GS427" s="74"/>
      <c r="GT427" s="74"/>
      <c r="GU427" s="74"/>
      <c r="GV427" s="74"/>
      <c r="GW427" s="74"/>
      <c r="GX427" s="74"/>
      <c r="GY427" s="74"/>
      <c r="GZ427" s="74"/>
      <c r="HA427" s="74"/>
      <c r="HB427" s="74"/>
      <c r="HC427" s="74"/>
      <c r="HD427" s="74"/>
      <c r="HE427" s="74"/>
      <c r="HF427" s="74"/>
      <c r="HG427" s="74"/>
    </row>
    <row r="428" spans="3:215" s="51" customFormat="1" x14ac:dyDescent="0.25">
      <c r="C428" s="76"/>
      <c r="D428" s="52"/>
      <c r="E428" s="52"/>
      <c r="F428" s="52"/>
      <c r="G428" s="52"/>
      <c r="H428" s="52"/>
      <c r="I428" s="52"/>
      <c r="J428" s="52"/>
      <c r="K428" s="52"/>
      <c r="M428" s="51">
        <f t="shared" si="41"/>
        <v>0</v>
      </c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CL428" s="52"/>
      <c r="CM428" s="52"/>
      <c r="CN428" s="52"/>
      <c r="CO428" s="52"/>
      <c r="CP428" s="52"/>
      <c r="CR428" s="51" t="e">
        <f>$AP$3*#REF!</f>
        <v>#REF!</v>
      </c>
      <c r="CZ428" s="99"/>
      <c r="DA428" s="99"/>
      <c r="DB428" s="99"/>
      <c r="DC428" s="99"/>
      <c r="DD428" s="99"/>
      <c r="DE428" s="99"/>
      <c r="DF428" s="99"/>
      <c r="DG428" s="99"/>
      <c r="DH428" s="99"/>
      <c r="DI428" s="99"/>
      <c r="DJ428" s="99"/>
      <c r="DK428" s="99"/>
      <c r="DL428" s="99"/>
      <c r="DM428" s="99"/>
      <c r="DN428" s="99"/>
      <c r="DO428" s="99"/>
      <c r="DP428" s="99"/>
      <c r="DQ428" s="99"/>
      <c r="DR428" s="99"/>
      <c r="DS428" s="99"/>
      <c r="DT428" s="99"/>
      <c r="DU428" s="99"/>
      <c r="FX428" s="52"/>
      <c r="FY428" s="52"/>
      <c r="FZ428" s="52"/>
      <c r="GA428" s="52"/>
      <c r="GB428" s="52"/>
      <c r="GD428" s="51">
        <f t="shared" si="40"/>
        <v>0</v>
      </c>
      <c r="GL428" s="74"/>
      <c r="GM428" s="74"/>
      <c r="GN428" s="74"/>
      <c r="GO428" s="74"/>
      <c r="GP428" s="74"/>
      <c r="GQ428" s="74"/>
      <c r="GR428" s="74"/>
      <c r="GS428" s="74"/>
      <c r="GT428" s="74"/>
      <c r="GU428" s="74"/>
      <c r="GV428" s="74"/>
      <c r="GW428" s="74"/>
      <c r="GX428" s="74"/>
      <c r="GY428" s="74"/>
      <c r="GZ428" s="74"/>
      <c r="HA428" s="74"/>
      <c r="HB428" s="74"/>
      <c r="HC428" s="74"/>
      <c r="HD428" s="74"/>
      <c r="HE428" s="74"/>
      <c r="HF428" s="74"/>
      <c r="HG428" s="74"/>
    </row>
    <row r="429" spans="3:215" s="51" customFormat="1" x14ac:dyDescent="0.25">
      <c r="C429" s="76"/>
      <c r="D429" s="52"/>
      <c r="E429" s="52"/>
      <c r="F429" s="52"/>
      <c r="G429" s="52"/>
      <c r="H429" s="52"/>
      <c r="I429" s="52"/>
      <c r="J429" s="52"/>
      <c r="K429" s="52"/>
      <c r="M429" s="51">
        <f t="shared" si="41"/>
        <v>0</v>
      </c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CL429" s="52"/>
      <c r="CM429" s="52"/>
      <c r="CN429" s="52"/>
      <c r="CO429" s="52"/>
      <c r="CP429" s="52"/>
      <c r="CR429" s="51" t="e">
        <f>$AP$3*#REF!</f>
        <v>#REF!</v>
      </c>
      <c r="CZ429" s="99"/>
      <c r="DA429" s="99"/>
      <c r="DB429" s="99"/>
      <c r="DC429" s="99"/>
      <c r="DD429" s="99"/>
      <c r="DE429" s="99"/>
      <c r="DF429" s="99"/>
      <c r="DG429" s="99"/>
      <c r="DH429" s="99"/>
      <c r="DI429" s="99"/>
      <c r="DJ429" s="99"/>
      <c r="DK429" s="99"/>
      <c r="DL429" s="99"/>
      <c r="DM429" s="99"/>
      <c r="DN429" s="99"/>
      <c r="DO429" s="99"/>
      <c r="DP429" s="99"/>
      <c r="DQ429" s="99"/>
      <c r="DR429" s="99"/>
      <c r="DS429" s="99"/>
      <c r="DT429" s="99"/>
      <c r="DU429" s="99"/>
      <c r="FX429" s="52"/>
      <c r="FY429" s="52"/>
      <c r="FZ429" s="52"/>
      <c r="GA429" s="52"/>
      <c r="GB429" s="52"/>
      <c r="GD429" s="51">
        <f t="shared" si="40"/>
        <v>0</v>
      </c>
      <c r="GL429" s="74"/>
      <c r="GM429" s="74"/>
      <c r="GN429" s="74"/>
      <c r="GO429" s="74"/>
      <c r="GP429" s="74"/>
      <c r="GQ429" s="74"/>
      <c r="GR429" s="74"/>
      <c r="GS429" s="74"/>
      <c r="GT429" s="74"/>
      <c r="GU429" s="74"/>
      <c r="GV429" s="74"/>
      <c r="GW429" s="74"/>
      <c r="GX429" s="74"/>
      <c r="GY429" s="74"/>
      <c r="GZ429" s="74"/>
      <c r="HA429" s="74"/>
      <c r="HB429" s="74"/>
      <c r="HC429" s="74"/>
      <c r="HD429" s="74"/>
      <c r="HE429" s="74"/>
      <c r="HF429" s="74"/>
      <c r="HG429" s="74"/>
    </row>
    <row r="430" spans="3:215" s="51" customFormat="1" x14ac:dyDescent="0.25">
      <c r="C430" s="76"/>
      <c r="D430" s="52"/>
      <c r="E430" s="52"/>
      <c r="F430" s="52"/>
      <c r="G430" s="52"/>
      <c r="H430" s="52"/>
      <c r="I430" s="52"/>
      <c r="J430" s="52"/>
      <c r="K430" s="52"/>
      <c r="M430" s="51">
        <f t="shared" si="41"/>
        <v>0</v>
      </c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CL430" s="52"/>
      <c r="CM430" s="52"/>
      <c r="CN430" s="52"/>
      <c r="CO430" s="52"/>
      <c r="CP430" s="52"/>
      <c r="CR430" s="51" t="e">
        <f>$AP$3*#REF!</f>
        <v>#REF!</v>
      </c>
      <c r="CZ430" s="99"/>
      <c r="DA430" s="99"/>
      <c r="DB430" s="99"/>
      <c r="DC430" s="99"/>
      <c r="DD430" s="99"/>
      <c r="DE430" s="99"/>
      <c r="DF430" s="99"/>
      <c r="DG430" s="99"/>
      <c r="DH430" s="99"/>
      <c r="DI430" s="99"/>
      <c r="DJ430" s="99"/>
      <c r="DK430" s="99"/>
      <c r="DL430" s="99"/>
      <c r="DM430" s="99"/>
      <c r="DN430" s="99"/>
      <c r="DO430" s="99"/>
      <c r="DP430" s="99"/>
      <c r="DQ430" s="99"/>
      <c r="DR430" s="99"/>
      <c r="DS430" s="99"/>
      <c r="DT430" s="99"/>
      <c r="DU430" s="99"/>
      <c r="FX430" s="52"/>
      <c r="FY430" s="52"/>
      <c r="FZ430" s="52"/>
      <c r="GA430" s="52"/>
      <c r="GB430" s="52"/>
      <c r="GD430" s="51">
        <f t="shared" si="40"/>
        <v>0</v>
      </c>
      <c r="GL430" s="74"/>
      <c r="GM430" s="74"/>
      <c r="GN430" s="74"/>
      <c r="GO430" s="74"/>
      <c r="GP430" s="74"/>
      <c r="GQ430" s="74"/>
      <c r="GR430" s="74"/>
      <c r="GS430" s="74"/>
      <c r="GT430" s="74"/>
      <c r="GU430" s="74"/>
      <c r="GV430" s="74"/>
      <c r="GW430" s="74"/>
      <c r="GX430" s="74"/>
      <c r="GY430" s="74"/>
      <c r="GZ430" s="74"/>
      <c r="HA430" s="74"/>
      <c r="HB430" s="74"/>
      <c r="HC430" s="74"/>
      <c r="HD430" s="74"/>
      <c r="HE430" s="74"/>
      <c r="HF430" s="74"/>
      <c r="HG430" s="74"/>
    </row>
    <row r="431" spans="3:215" s="51" customFormat="1" x14ac:dyDescent="0.25">
      <c r="C431" s="76"/>
      <c r="D431" s="52"/>
      <c r="E431" s="52"/>
      <c r="F431" s="52"/>
      <c r="G431" s="52"/>
      <c r="H431" s="52"/>
      <c r="I431" s="52"/>
      <c r="J431" s="52"/>
      <c r="K431" s="52"/>
      <c r="M431" s="51">
        <f t="shared" si="41"/>
        <v>0</v>
      </c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CL431" s="52"/>
      <c r="CM431" s="52"/>
      <c r="CN431" s="52"/>
      <c r="CO431" s="52"/>
      <c r="CP431" s="52"/>
      <c r="CR431" s="51" t="e">
        <f>$AP$3*#REF!</f>
        <v>#REF!</v>
      </c>
      <c r="CZ431" s="99"/>
      <c r="DA431" s="99"/>
      <c r="DB431" s="99"/>
      <c r="DC431" s="99"/>
      <c r="DD431" s="99"/>
      <c r="DE431" s="99"/>
      <c r="DF431" s="99"/>
      <c r="DG431" s="99"/>
      <c r="DH431" s="99"/>
      <c r="DI431" s="99"/>
      <c r="DJ431" s="99"/>
      <c r="DK431" s="99"/>
      <c r="DL431" s="99"/>
      <c r="DM431" s="99"/>
      <c r="DN431" s="99"/>
      <c r="DO431" s="99"/>
      <c r="DP431" s="99"/>
      <c r="DQ431" s="99"/>
      <c r="DR431" s="99"/>
      <c r="DS431" s="99"/>
      <c r="DT431" s="99"/>
      <c r="DU431" s="99"/>
      <c r="FX431" s="52"/>
      <c r="FY431" s="52"/>
      <c r="FZ431" s="52"/>
      <c r="GA431" s="52"/>
      <c r="GB431" s="52"/>
      <c r="GD431" s="51">
        <f t="shared" si="40"/>
        <v>0</v>
      </c>
      <c r="GL431" s="74"/>
      <c r="GM431" s="74"/>
      <c r="GN431" s="74"/>
      <c r="GO431" s="74"/>
      <c r="GP431" s="74"/>
      <c r="GQ431" s="74"/>
      <c r="GR431" s="74"/>
      <c r="GS431" s="74"/>
      <c r="GT431" s="74"/>
      <c r="GU431" s="74"/>
      <c r="GV431" s="74"/>
      <c r="GW431" s="74"/>
      <c r="GX431" s="74"/>
      <c r="GY431" s="74"/>
      <c r="GZ431" s="74"/>
      <c r="HA431" s="74"/>
      <c r="HB431" s="74"/>
      <c r="HC431" s="74"/>
      <c r="HD431" s="74"/>
      <c r="HE431" s="74"/>
      <c r="HF431" s="74"/>
      <c r="HG431" s="74"/>
    </row>
    <row r="432" spans="3:215" s="51" customFormat="1" x14ac:dyDescent="0.25">
      <c r="C432" s="76"/>
      <c r="D432" s="52"/>
      <c r="E432" s="52"/>
      <c r="F432" s="52"/>
      <c r="G432" s="52"/>
      <c r="H432" s="52"/>
      <c r="I432" s="52"/>
      <c r="J432" s="52"/>
      <c r="K432" s="52"/>
      <c r="M432" s="51">
        <f t="shared" si="41"/>
        <v>0</v>
      </c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CL432" s="52"/>
      <c r="CM432" s="52"/>
      <c r="CN432" s="52"/>
      <c r="CO432" s="52"/>
      <c r="CP432" s="52"/>
      <c r="CR432" s="51" t="e">
        <f>$AP$3*#REF!</f>
        <v>#REF!</v>
      </c>
      <c r="CZ432" s="99"/>
      <c r="DA432" s="99"/>
      <c r="DB432" s="99"/>
      <c r="DC432" s="99"/>
      <c r="DD432" s="99"/>
      <c r="DE432" s="99"/>
      <c r="DF432" s="99"/>
      <c r="DG432" s="99"/>
      <c r="DH432" s="99"/>
      <c r="DI432" s="99"/>
      <c r="DJ432" s="99"/>
      <c r="DK432" s="99"/>
      <c r="DL432" s="99"/>
      <c r="DM432" s="99"/>
      <c r="DN432" s="99"/>
      <c r="DO432" s="99"/>
      <c r="DP432" s="99"/>
      <c r="DQ432" s="99"/>
      <c r="DR432" s="99"/>
      <c r="DS432" s="99"/>
      <c r="DT432" s="99"/>
      <c r="DU432" s="99"/>
      <c r="FX432" s="52"/>
      <c r="FY432" s="52"/>
      <c r="FZ432" s="52"/>
      <c r="GA432" s="52"/>
      <c r="GB432" s="52"/>
      <c r="GD432" s="51">
        <f t="shared" si="40"/>
        <v>0</v>
      </c>
      <c r="GL432" s="74"/>
      <c r="GM432" s="74"/>
      <c r="GN432" s="74"/>
      <c r="GO432" s="74"/>
      <c r="GP432" s="74"/>
      <c r="GQ432" s="74"/>
      <c r="GR432" s="74"/>
      <c r="GS432" s="74"/>
      <c r="GT432" s="74"/>
      <c r="GU432" s="74"/>
      <c r="GV432" s="74"/>
      <c r="GW432" s="74"/>
      <c r="GX432" s="74"/>
      <c r="GY432" s="74"/>
      <c r="GZ432" s="74"/>
      <c r="HA432" s="74"/>
      <c r="HB432" s="74"/>
      <c r="HC432" s="74"/>
      <c r="HD432" s="74"/>
      <c r="HE432" s="74"/>
      <c r="HF432" s="74"/>
      <c r="HG432" s="74"/>
    </row>
    <row r="433" spans="3:215" s="51" customFormat="1" x14ac:dyDescent="0.25">
      <c r="C433" s="76"/>
      <c r="D433" s="52"/>
      <c r="E433" s="52"/>
      <c r="F433" s="52"/>
      <c r="G433" s="52"/>
      <c r="H433" s="52"/>
      <c r="I433" s="52"/>
      <c r="J433" s="52"/>
      <c r="K433" s="52"/>
      <c r="M433" s="51">
        <f t="shared" si="41"/>
        <v>0</v>
      </c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CL433" s="52"/>
      <c r="CM433" s="52"/>
      <c r="CN433" s="52"/>
      <c r="CO433" s="52"/>
      <c r="CP433" s="52"/>
      <c r="CR433" s="51" t="e">
        <f>$AP$3*#REF!</f>
        <v>#REF!</v>
      </c>
      <c r="CZ433" s="99"/>
      <c r="DA433" s="99"/>
      <c r="DB433" s="99"/>
      <c r="DC433" s="99"/>
      <c r="DD433" s="99"/>
      <c r="DE433" s="99"/>
      <c r="DF433" s="99"/>
      <c r="DG433" s="99"/>
      <c r="DH433" s="99"/>
      <c r="DI433" s="99"/>
      <c r="DJ433" s="99"/>
      <c r="DK433" s="99"/>
      <c r="DL433" s="99"/>
      <c r="DM433" s="99"/>
      <c r="DN433" s="99"/>
      <c r="DO433" s="99"/>
      <c r="DP433" s="99"/>
      <c r="DQ433" s="99"/>
      <c r="DR433" s="99"/>
      <c r="DS433" s="99"/>
      <c r="DT433" s="99"/>
      <c r="DU433" s="99"/>
      <c r="FX433" s="52"/>
      <c r="FY433" s="52"/>
      <c r="FZ433" s="52"/>
      <c r="GA433" s="52"/>
      <c r="GB433" s="52"/>
      <c r="GD433" s="51">
        <f t="shared" si="40"/>
        <v>0</v>
      </c>
      <c r="GL433" s="74"/>
      <c r="GM433" s="74"/>
      <c r="GN433" s="74"/>
      <c r="GO433" s="74"/>
      <c r="GP433" s="74"/>
      <c r="GQ433" s="74"/>
      <c r="GR433" s="74"/>
      <c r="GS433" s="74"/>
      <c r="GT433" s="74"/>
      <c r="GU433" s="74"/>
      <c r="GV433" s="74"/>
      <c r="GW433" s="74"/>
      <c r="GX433" s="74"/>
      <c r="GY433" s="74"/>
      <c r="GZ433" s="74"/>
      <c r="HA433" s="74"/>
      <c r="HB433" s="74"/>
      <c r="HC433" s="74"/>
      <c r="HD433" s="74"/>
      <c r="HE433" s="74"/>
      <c r="HF433" s="74"/>
      <c r="HG433" s="74"/>
    </row>
    <row r="434" spans="3:215" s="51" customFormat="1" x14ac:dyDescent="0.25">
      <c r="C434" s="76"/>
      <c r="D434" s="52"/>
      <c r="E434" s="52"/>
      <c r="F434" s="52"/>
      <c r="G434" s="52"/>
      <c r="H434" s="52"/>
      <c r="I434" s="52"/>
      <c r="J434" s="52"/>
      <c r="K434" s="52"/>
      <c r="M434" s="51">
        <f t="shared" si="41"/>
        <v>0</v>
      </c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CL434" s="52"/>
      <c r="CM434" s="52"/>
      <c r="CN434" s="52"/>
      <c r="CO434" s="52"/>
      <c r="CP434" s="52"/>
      <c r="CR434" s="51" t="e">
        <f>$AP$3*#REF!</f>
        <v>#REF!</v>
      </c>
      <c r="CZ434" s="99"/>
      <c r="DA434" s="99"/>
      <c r="DB434" s="99"/>
      <c r="DC434" s="99"/>
      <c r="DD434" s="99"/>
      <c r="DE434" s="99"/>
      <c r="DF434" s="99"/>
      <c r="DG434" s="99"/>
      <c r="DH434" s="99"/>
      <c r="DI434" s="99"/>
      <c r="DJ434" s="99"/>
      <c r="DK434" s="99"/>
      <c r="DL434" s="99"/>
      <c r="DM434" s="99"/>
      <c r="DN434" s="99"/>
      <c r="DO434" s="99"/>
      <c r="DP434" s="99"/>
      <c r="DQ434" s="99"/>
      <c r="DR434" s="99"/>
      <c r="DS434" s="99"/>
      <c r="DT434" s="99"/>
      <c r="DU434" s="99"/>
      <c r="FX434" s="52"/>
      <c r="FY434" s="52"/>
      <c r="FZ434" s="52"/>
      <c r="GA434" s="52"/>
      <c r="GB434" s="52"/>
      <c r="GD434" s="51">
        <f t="shared" si="40"/>
        <v>0</v>
      </c>
      <c r="GL434" s="74"/>
      <c r="GM434" s="74"/>
      <c r="GN434" s="74"/>
      <c r="GO434" s="74"/>
      <c r="GP434" s="74"/>
      <c r="GQ434" s="74"/>
      <c r="GR434" s="74"/>
      <c r="GS434" s="74"/>
      <c r="GT434" s="74"/>
      <c r="GU434" s="74"/>
      <c r="GV434" s="74"/>
      <c r="GW434" s="74"/>
      <c r="GX434" s="74"/>
      <c r="GY434" s="74"/>
      <c r="GZ434" s="74"/>
      <c r="HA434" s="74"/>
      <c r="HB434" s="74"/>
      <c r="HC434" s="74"/>
      <c r="HD434" s="74"/>
      <c r="HE434" s="74"/>
      <c r="HF434" s="74"/>
      <c r="HG434" s="74"/>
    </row>
    <row r="435" spans="3:215" s="51" customFormat="1" x14ac:dyDescent="0.25">
      <c r="C435" s="76"/>
      <c r="D435" s="52"/>
      <c r="E435" s="52"/>
      <c r="F435" s="52"/>
      <c r="G435" s="52"/>
      <c r="H435" s="52"/>
      <c r="I435" s="52"/>
      <c r="J435" s="52"/>
      <c r="K435" s="52"/>
      <c r="M435" s="51">
        <f t="shared" si="41"/>
        <v>0</v>
      </c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CL435" s="52"/>
      <c r="CM435" s="52"/>
      <c r="CN435" s="52"/>
      <c r="CO435" s="52"/>
      <c r="CP435" s="52"/>
      <c r="CR435" s="51" t="e">
        <f>$AP$3*#REF!</f>
        <v>#REF!</v>
      </c>
      <c r="CZ435" s="99"/>
      <c r="DA435" s="99"/>
      <c r="DB435" s="99"/>
      <c r="DC435" s="99"/>
      <c r="DD435" s="99"/>
      <c r="DE435" s="99"/>
      <c r="DF435" s="99"/>
      <c r="DG435" s="99"/>
      <c r="DH435" s="99"/>
      <c r="DI435" s="99"/>
      <c r="DJ435" s="99"/>
      <c r="DK435" s="99"/>
      <c r="DL435" s="99"/>
      <c r="DM435" s="99"/>
      <c r="DN435" s="99"/>
      <c r="DO435" s="99"/>
      <c r="DP435" s="99"/>
      <c r="DQ435" s="99"/>
      <c r="DR435" s="99"/>
      <c r="DS435" s="99"/>
      <c r="DT435" s="99"/>
      <c r="DU435" s="99"/>
      <c r="FX435" s="52"/>
      <c r="FY435" s="52"/>
      <c r="FZ435" s="52"/>
      <c r="GA435" s="52"/>
      <c r="GB435" s="52"/>
      <c r="GD435" s="51">
        <f t="shared" si="40"/>
        <v>0</v>
      </c>
      <c r="GL435" s="74"/>
      <c r="GM435" s="74"/>
      <c r="GN435" s="74"/>
      <c r="GO435" s="74"/>
      <c r="GP435" s="74"/>
      <c r="GQ435" s="74"/>
      <c r="GR435" s="74"/>
      <c r="GS435" s="74"/>
      <c r="GT435" s="74"/>
      <c r="GU435" s="74"/>
      <c r="GV435" s="74"/>
      <c r="GW435" s="74"/>
      <c r="GX435" s="74"/>
      <c r="GY435" s="74"/>
      <c r="GZ435" s="74"/>
      <c r="HA435" s="74"/>
      <c r="HB435" s="74"/>
      <c r="HC435" s="74"/>
      <c r="HD435" s="74"/>
      <c r="HE435" s="74"/>
      <c r="HF435" s="74"/>
      <c r="HG435" s="74"/>
    </row>
    <row r="436" spans="3:215" s="51" customFormat="1" x14ac:dyDescent="0.25">
      <c r="C436" s="76"/>
      <c r="D436" s="52"/>
      <c r="E436" s="52"/>
      <c r="F436" s="52"/>
      <c r="G436" s="52"/>
      <c r="H436" s="52"/>
      <c r="I436" s="52"/>
      <c r="J436" s="52"/>
      <c r="K436" s="52"/>
      <c r="M436" s="51">
        <f t="shared" si="41"/>
        <v>0</v>
      </c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CL436" s="52"/>
      <c r="CM436" s="52"/>
      <c r="CN436" s="52"/>
      <c r="CO436" s="52"/>
      <c r="CP436" s="52"/>
      <c r="CR436" s="51" t="e">
        <f>$AP$3*#REF!</f>
        <v>#REF!</v>
      </c>
      <c r="CZ436" s="99"/>
      <c r="DA436" s="99"/>
      <c r="DB436" s="99"/>
      <c r="DC436" s="99"/>
      <c r="DD436" s="99"/>
      <c r="DE436" s="99"/>
      <c r="DF436" s="99"/>
      <c r="DG436" s="99"/>
      <c r="DH436" s="99"/>
      <c r="DI436" s="99"/>
      <c r="DJ436" s="99"/>
      <c r="DK436" s="99"/>
      <c r="DL436" s="99"/>
      <c r="DM436" s="99"/>
      <c r="DN436" s="99"/>
      <c r="DO436" s="99"/>
      <c r="DP436" s="99"/>
      <c r="DQ436" s="99"/>
      <c r="DR436" s="99"/>
      <c r="DS436" s="99"/>
      <c r="DT436" s="99"/>
      <c r="DU436" s="99"/>
      <c r="FX436" s="52"/>
      <c r="FY436" s="52"/>
      <c r="FZ436" s="52"/>
      <c r="GA436" s="52"/>
      <c r="GB436" s="52"/>
      <c r="GD436" s="51">
        <f t="shared" si="40"/>
        <v>0</v>
      </c>
      <c r="GL436" s="74"/>
      <c r="GM436" s="74"/>
      <c r="GN436" s="74"/>
      <c r="GO436" s="74"/>
      <c r="GP436" s="74"/>
      <c r="GQ436" s="74"/>
      <c r="GR436" s="74"/>
      <c r="GS436" s="74"/>
      <c r="GT436" s="74"/>
      <c r="GU436" s="74"/>
      <c r="GV436" s="74"/>
      <c r="GW436" s="74"/>
      <c r="GX436" s="74"/>
      <c r="GY436" s="74"/>
      <c r="GZ436" s="74"/>
      <c r="HA436" s="74"/>
      <c r="HB436" s="74"/>
      <c r="HC436" s="74"/>
      <c r="HD436" s="74"/>
      <c r="HE436" s="74"/>
      <c r="HF436" s="74"/>
      <c r="HG436" s="74"/>
    </row>
    <row r="437" spans="3:215" s="51" customFormat="1" x14ac:dyDescent="0.25">
      <c r="C437" s="76"/>
      <c r="D437" s="52"/>
      <c r="E437" s="52"/>
      <c r="F437" s="52"/>
      <c r="G437" s="52"/>
      <c r="H437" s="52"/>
      <c r="I437" s="52"/>
      <c r="J437" s="52"/>
      <c r="K437" s="52"/>
      <c r="M437" s="51">
        <f t="shared" si="41"/>
        <v>0</v>
      </c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CL437" s="52"/>
      <c r="CM437" s="52"/>
      <c r="CN437" s="52"/>
      <c r="CO437" s="52"/>
      <c r="CP437" s="52"/>
      <c r="CR437" s="51" t="e">
        <f>$AP$3*#REF!</f>
        <v>#REF!</v>
      </c>
      <c r="CZ437" s="99"/>
      <c r="DA437" s="99"/>
      <c r="DB437" s="99"/>
      <c r="DC437" s="99"/>
      <c r="DD437" s="99"/>
      <c r="DE437" s="99"/>
      <c r="DF437" s="99"/>
      <c r="DG437" s="99"/>
      <c r="DH437" s="99"/>
      <c r="DI437" s="99"/>
      <c r="DJ437" s="99"/>
      <c r="DK437" s="99"/>
      <c r="DL437" s="99"/>
      <c r="DM437" s="99"/>
      <c r="DN437" s="99"/>
      <c r="DO437" s="99"/>
      <c r="DP437" s="99"/>
      <c r="DQ437" s="99"/>
      <c r="DR437" s="99"/>
      <c r="DS437" s="99"/>
      <c r="DT437" s="99"/>
      <c r="DU437" s="99"/>
      <c r="FX437" s="52"/>
      <c r="FY437" s="52"/>
      <c r="FZ437" s="52"/>
      <c r="GA437" s="52"/>
      <c r="GB437" s="52"/>
      <c r="GD437" s="51">
        <f t="shared" si="40"/>
        <v>0</v>
      </c>
      <c r="GL437" s="74"/>
      <c r="GM437" s="74"/>
      <c r="GN437" s="74"/>
      <c r="GO437" s="74"/>
      <c r="GP437" s="74"/>
      <c r="GQ437" s="74"/>
      <c r="GR437" s="74"/>
      <c r="GS437" s="74"/>
      <c r="GT437" s="74"/>
      <c r="GU437" s="74"/>
      <c r="GV437" s="74"/>
      <c r="GW437" s="74"/>
      <c r="GX437" s="74"/>
      <c r="GY437" s="74"/>
      <c r="GZ437" s="74"/>
      <c r="HA437" s="74"/>
      <c r="HB437" s="74"/>
      <c r="HC437" s="74"/>
      <c r="HD437" s="74"/>
      <c r="HE437" s="74"/>
      <c r="HF437" s="74"/>
      <c r="HG437" s="74"/>
    </row>
    <row r="438" spans="3:215" s="51" customFormat="1" x14ac:dyDescent="0.25">
      <c r="C438" s="76"/>
      <c r="D438" s="52"/>
      <c r="E438" s="52"/>
      <c r="F438" s="52"/>
      <c r="G438" s="52"/>
      <c r="H438" s="52"/>
      <c r="I438" s="52"/>
      <c r="J438" s="52"/>
      <c r="K438" s="52"/>
      <c r="M438" s="51">
        <f t="shared" si="41"/>
        <v>0</v>
      </c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CL438" s="52"/>
      <c r="CM438" s="52"/>
      <c r="CN438" s="52"/>
      <c r="CO438" s="52"/>
      <c r="CP438" s="52"/>
      <c r="CR438" s="51" t="e">
        <f>$AP$3*#REF!</f>
        <v>#REF!</v>
      </c>
      <c r="CZ438" s="99"/>
      <c r="DA438" s="99"/>
      <c r="DB438" s="99"/>
      <c r="DC438" s="99"/>
      <c r="DD438" s="99"/>
      <c r="DE438" s="99"/>
      <c r="DF438" s="99"/>
      <c r="DG438" s="99"/>
      <c r="DH438" s="99"/>
      <c r="DI438" s="99"/>
      <c r="DJ438" s="99"/>
      <c r="DK438" s="99"/>
      <c r="DL438" s="99"/>
      <c r="DM438" s="99"/>
      <c r="DN438" s="99"/>
      <c r="DO438" s="99"/>
      <c r="DP438" s="99"/>
      <c r="DQ438" s="99"/>
      <c r="DR438" s="99"/>
      <c r="DS438" s="99"/>
      <c r="DT438" s="99"/>
      <c r="DU438" s="99"/>
      <c r="FX438" s="52"/>
      <c r="FY438" s="52"/>
      <c r="FZ438" s="52"/>
      <c r="GA438" s="52"/>
      <c r="GB438" s="52"/>
      <c r="GD438" s="51">
        <f t="shared" si="40"/>
        <v>0</v>
      </c>
      <c r="GL438" s="74"/>
      <c r="GM438" s="74"/>
      <c r="GN438" s="74"/>
      <c r="GO438" s="74"/>
      <c r="GP438" s="74"/>
      <c r="GQ438" s="74"/>
      <c r="GR438" s="74"/>
      <c r="GS438" s="74"/>
      <c r="GT438" s="74"/>
      <c r="GU438" s="74"/>
      <c r="GV438" s="74"/>
      <c r="GW438" s="74"/>
      <c r="GX438" s="74"/>
      <c r="GY438" s="74"/>
      <c r="GZ438" s="74"/>
      <c r="HA438" s="74"/>
      <c r="HB438" s="74"/>
      <c r="HC438" s="74"/>
      <c r="HD438" s="74"/>
      <c r="HE438" s="74"/>
      <c r="HF438" s="74"/>
      <c r="HG438" s="74"/>
    </row>
    <row r="439" spans="3:215" s="51" customFormat="1" x14ac:dyDescent="0.25">
      <c r="C439" s="76"/>
      <c r="D439" s="52"/>
      <c r="E439" s="52"/>
      <c r="F439" s="52"/>
      <c r="G439" s="52"/>
      <c r="H439" s="52"/>
      <c r="I439" s="52"/>
      <c r="J439" s="52"/>
      <c r="K439" s="52"/>
      <c r="M439" s="51">
        <f t="shared" si="41"/>
        <v>0</v>
      </c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CL439" s="52"/>
      <c r="CM439" s="52"/>
      <c r="CN439" s="52"/>
      <c r="CO439" s="52"/>
      <c r="CP439" s="52"/>
      <c r="CR439" s="51" t="e">
        <f>$AP$3*#REF!</f>
        <v>#REF!</v>
      </c>
      <c r="CZ439" s="99"/>
      <c r="DA439" s="99"/>
      <c r="DB439" s="99"/>
      <c r="DC439" s="99"/>
      <c r="DD439" s="99"/>
      <c r="DE439" s="99"/>
      <c r="DF439" s="99"/>
      <c r="DG439" s="99"/>
      <c r="DH439" s="99"/>
      <c r="DI439" s="99"/>
      <c r="DJ439" s="99"/>
      <c r="DK439" s="99"/>
      <c r="DL439" s="99"/>
      <c r="DM439" s="99"/>
      <c r="DN439" s="99"/>
      <c r="DO439" s="99"/>
      <c r="DP439" s="99"/>
      <c r="DQ439" s="99"/>
      <c r="DR439" s="99"/>
      <c r="DS439" s="99"/>
      <c r="DT439" s="99"/>
      <c r="DU439" s="99"/>
      <c r="FX439" s="52"/>
      <c r="FY439" s="52"/>
      <c r="FZ439" s="52"/>
      <c r="GA439" s="52"/>
      <c r="GB439" s="52"/>
      <c r="GD439" s="51">
        <f t="shared" si="40"/>
        <v>0</v>
      </c>
      <c r="GL439" s="74"/>
      <c r="GM439" s="74"/>
      <c r="GN439" s="74"/>
      <c r="GO439" s="74"/>
      <c r="GP439" s="74"/>
      <c r="GQ439" s="74"/>
      <c r="GR439" s="74"/>
      <c r="GS439" s="74"/>
      <c r="GT439" s="74"/>
      <c r="GU439" s="74"/>
      <c r="GV439" s="74"/>
      <c r="GW439" s="74"/>
      <c r="GX439" s="74"/>
      <c r="GY439" s="74"/>
      <c r="GZ439" s="74"/>
      <c r="HA439" s="74"/>
      <c r="HB439" s="74"/>
      <c r="HC439" s="74"/>
      <c r="HD439" s="74"/>
      <c r="HE439" s="74"/>
      <c r="HF439" s="74"/>
      <c r="HG439" s="74"/>
    </row>
    <row r="440" spans="3:215" s="51" customFormat="1" x14ac:dyDescent="0.25">
      <c r="C440" s="76"/>
      <c r="D440" s="52"/>
      <c r="E440" s="52"/>
      <c r="F440" s="52"/>
      <c r="G440" s="52"/>
      <c r="H440" s="52"/>
      <c r="I440" s="52"/>
      <c r="J440" s="52"/>
      <c r="K440" s="52"/>
      <c r="M440" s="51">
        <f t="shared" si="41"/>
        <v>0</v>
      </c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CL440" s="52"/>
      <c r="CM440" s="52"/>
      <c r="CN440" s="52"/>
      <c r="CO440" s="52"/>
      <c r="CP440" s="52"/>
      <c r="CR440" s="51" t="e">
        <f>$AP$3*#REF!</f>
        <v>#REF!</v>
      </c>
      <c r="CZ440" s="99"/>
      <c r="DA440" s="99"/>
      <c r="DB440" s="99"/>
      <c r="DC440" s="99"/>
      <c r="DD440" s="99"/>
      <c r="DE440" s="99"/>
      <c r="DF440" s="99"/>
      <c r="DG440" s="99"/>
      <c r="DH440" s="99"/>
      <c r="DI440" s="99"/>
      <c r="DJ440" s="99"/>
      <c r="DK440" s="99"/>
      <c r="DL440" s="99"/>
      <c r="DM440" s="99"/>
      <c r="DN440" s="99"/>
      <c r="DO440" s="99"/>
      <c r="DP440" s="99"/>
      <c r="DQ440" s="99"/>
      <c r="DR440" s="99"/>
      <c r="DS440" s="99"/>
      <c r="DT440" s="99"/>
      <c r="DU440" s="99"/>
      <c r="FX440" s="52"/>
      <c r="FY440" s="52"/>
      <c r="FZ440" s="52"/>
      <c r="GA440" s="52"/>
      <c r="GB440" s="52"/>
      <c r="GD440" s="51">
        <f t="shared" si="40"/>
        <v>0</v>
      </c>
      <c r="GL440" s="74"/>
      <c r="GM440" s="74"/>
      <c r="GN440" s="74"/>
      <c r="GO440" s="74"/>
      <c r="GP440" s="74"/>
      <c r="GQ440" s="74"/>
      <c r="GR440" s="74"/>
      <c r="GS440" s="74"/>
      <c r="GT440" s="74"/>
      <c r="GU440" s="74"/>
      <c r="GV440" s="74"/>
      <c r="GW440" s="74"/>
      <c r="GX440" s="74"/>
      <c r="GY440" s="74"/>
      <c r="GZ440" s="74"/>
      <c r="HA440" s="74"/>
      <c r="HB440" s="74"/>
      <c r="HC440" s="74"/>
      <c r="HD440" s="74"/>
      <c r="HE440" s="74"/>
      <c r="HF440" s="74"/>
      <c r="HG440" s="74"/>
    </row>
    <row r="441" spans="3:215" s="51" customFormat="1" x14ac:dyDescent="0.25">
      <c r="C441" s="76"/>
      <c r="D441" s="52"/>
      <c r="E441" s="52"/>
      <c r="F441" s="52"/>
      <c r="G441" s="52"/>
      <c r="H441" s="52"/>
      <c r="I441" s="52"/>
      <c r="J441" s="52"/>
      <c r="K441" s="52"/>
      <c r="M441" s="51">
        <f t="shared" si="41"/>
        <v>0</v>
      </c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CL441" s="52"/>
      <c r="CM441" s="52"/>
      <c r="CN441" s="52"/>
      <c r="CO441" s="52"/>
      <c r="CP441" s="52"/>
      <c r="CR441" s="51" t="e">
        <f>$AP$3*#REF!</f>
        <v>#REF!</v>
      </c>
      <c r="CZ441" s="99"/>
      <c r="DA441" s="99"/>
      <c r="DB441" s="99"/>
      <c r="DC441" s="99"/>
      <c r="DD441" s="99"/>
      <c r="DE441" s="99"/>
      <c r="DF441" s="99"/>
      <c r="DG441" s="99"/>
      <c r="DH441" s="99"/>
      <c r="DI441" s="99"/>
      <c r="DJ441" s="99"/>
      <c r="DK441" s="99"/>
      <c r="DL441" s="99"/>
      <c r="DM441" s="99"/>
      <c r="DN441" s="99"/>
      <c r="DO441" s="99"/>
      <c r="DP441" s="99"/>
      <c r="DQ441" s="99"/>
      <c r="DR441" s="99"/>
      <c r="DS441" s="99"/>
      <c r="DT441" s="99"/>
      <c r="DU441" s="99"/>
      <c r="FX441" s="52"/>
      <c r="FY441" s="52"/>
      <c r="FZ441" s="52"/>
      <c r="GA441" s="52"/>
      <c r="GB441" s="52"/>
      <c r="GD441" s="51">
        <f t="shared" si="40"/>
        <v>0</v>
      </c>
      <c r="GL441" s="74"/>
      <c r="GM441" s="74"/>
      <c r="GN441" s="74"/>
      <c r="GO441" s="74"/>
      <c r="GP441" s="74"/>
      <c r="GQ441" s="74"/>
      <c r="GR441" s="74"/>
      <c r="GS441" s="74"/>
      <c r="GT441" s="74"/>
      <c r="GU441" s="74"/>
      <c r="GV441" s="74"/>
      <c r="GW441" s="74"/>
      <c r="GX441" s="74"/>
      <c r="GY441" s="74"/>
      <c r="GZ441" s="74"/>
      <c r="HA441" s="74"/>
      <c r="HB441" s="74"/>
      <c r="HC441" s="74"/>
      <c r="HD441" s="74"/>
      <c r="HE441" s="74"/>
      <c r="HF441" s="74"/>
      <c r="HG441" s="74"/>
    </row>
    <row r="442" spans="3:215" s="51" customFormat="1" x14ac:dyDescent="0.25">
      <c r="C442" s="76"/>
      <c r="D442" s="52"/>
      <c r="E442" s="52"/>
      <c r="F442" s="52"/>
      <c r="G442" s="52"/>
      <c r="H442" s="52"/>
      <c r="I442" s="52"/>
      <c r="J442" s="52"/>
      <c r="K442" s="52"/>
      <c r="M442" s="51">
        <f t="shared" si="41"/>
        <v>0</v>
      </c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CL442" s="52"/>
      <c r="CM442" s="52"/>
      <c r="CN442" s="52"/>
      <c r="CO442" s="52"/>
      <c r="CP442" s="52"/>
      <c r="CR442" s="51" t="e">
        <f>$AP$3*#REF!</f>
        <v>#REF!</v>
      </c>
      <c r="CZ442" s="99"/>
      <c r="DA442" s="99"/>
      <c r="DB442" s="99"/>
      <c r="DC442" s="99"/>
      <c r="DD442" s="99"/>
      <c r="DE442" s="99"/>
      <c r="DF442" s="99"/>
      <c r="DG442" s="99"/>
      <c r="DH442" s="99"/>
      <c r="DI442" s="99"/>
      <c r="DJ442" s="99"/>
      <c r="DK442" s="99"/>
      <c r="DL442" s="99"/>
      <c r="DM442" s="99"/>
      <c r="DN442" s="99"/>
      <c r="DO442" s="99"/>
      <c r="DP442" s="99"/>
      <c r="DQ442" s="99"/>
      <c r="DR442" s="99"/>
      <c r="DS442" s="99"/>
      <c r="DT442" s="99"/>
      <c r="DU442" s="99"/>
      <c r="FX442" s="52"/>
      <c r="FY442" s="52"/>
      <c r="FZ442" s="52"/>
      <c r="GA442" s="52"/>
      <c r="GB442" s="52"/>
      <c r="GD442" s="51">
        <f t="shared" si="40"/>
        <v>0</v>
      </c>
      <c r="GL442" s="74"/>
      <c r="GM442" s="74"/>
      <c r="GN442" s="74"/>
      <c r="GO442" s="74"/>
      <c r="GP442" s="74"/>
      <c r="GQ442" s="74"/>
      <c r="GR442" s="74"/>
      <c r="GS442" s="74"/>
      <c r="GT442" s="74"/>
      <c r="GU442" s="74"/>
      <c r="GV442" s="74"/>
      <c r="GW442" s="74"/>
      <c r="GX442" s="74"/>
      <c r="GY442" s="74"/>
      <c r="GZ442" s="74"/>
      <c r="HA442" s="74"/>
      <c r="HB442" s="74"/>
      <c r="HC442" s="74"/>
      <c r="HD442" s="74"/>
      <c r="HE442" s="74"/>
      <c r="HF442" s="74"/>
      <c r="HG442" s="74"/>
    </row>
    <row r="443" spans="3:215" s="51" customFormat="1" x14ac:dyDescent="0.25">
      <c r="C443" s="76"/>
      <c r="D443" s="52"/>
      <c r="E443" s="52"/>
      <c r="F443" s="52"/>
      <c r="G443" s="52"/>
      <c r="H443" s="52"/>
      <c r="I443" s="52"/>
      <c r="J443" s="52"/>
      <c r="K443" s="52"/>
      <c r="M443" s="51">
        <f t="shared" si="41"/>
        <v>0</v>
      </c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CL443" s="52"/>
      <c r="CM443" s="52"/>
      <c r="CN443" s="52"/>
      <c r="CO443" s="52"/>
      <c r="CP443" s="52"/>
      <c r="CR443" s="51" t="e">
        <f>$AP$3*#REF!</f>
        <v>#REF!</v>
      </c>
      <c r="CZ443" s="99"/>
      <c r="DA443" s="99"/>
      <c r="DB443" s="99"/>
      <c r="DC443" s="99"/>
      <c r="DD443" s="99"/>
      <c r="DE443" s="99"/>
      <c r="DF443" s="99"/>
      <c r="DG443" s="99"/>
      <c r="DH443" s="99"/>
      <c r="DI443" s="99"/>
      <c r="DJ443" s="99"/>
      <c r="DK443" s="99"/>
      <c r="DL443" s="99"/>
      <c r="DM443" s="99"/>
      <c r="DN443" s="99"/>
      <c r="DO443" s="99"/>
      <c r="DP443" s="99"/>
      <c r="DQ443" s="99"/>
      <c r="DR443" s="99"/>
      <c r="DS443" s="99"/>
      <c r="DT443" s="99"/>
      <c r="DU443" s="99"/>
      <c r="FX443" s="52"/>
      <c r="FY443" s="52"/>
      <c r="FZ443" s="52"/>
      <c r="GA443" s="52"/>
      <c r="GB443" s="52"/>
      <c r="GD443" s="51">
        <f t="shared" si="40"/>
        <v>0</v>
      </c>
      <c r="GL443" s="74"/>
      <c r="GM443" s="74"/>
      <c r="GN443" s="74"/>
      <c r="GO443" s="74"/>
      <c r="GP443" s="74"/>
      <c r="GQ443" s="74"/>
      <c r="GR443" s="74"/>
      <c r="GS443" s="74"/>
      <c r="GT443" s="74"/>
      <c r="GU443" s="74"/>
      <c r="GV443" s="74"/>
      <c r="GW443" s="74"/>
      <c r="GX443" s="74"/>
      <c r="GY443" s="74"/>
      <c r="GZ443" s="74"/>
      <c r="HA443" s="74"/>
      <c r="HB443" s="74"/>
      <c r="HC443" s="74"/>
      <c r="HD443" s="74"/>
      <c r="HE443" s="74"/>
      <c r="HF443" s="74"/>
      <c r="HG443" s="74"/>
    </row>
    <row r="444" spans="3:215" s="51" customFormat="1" x14ac:dyDescent="0.25">
      <c r="C444" s="76"/>
      <c r="D444" s="52"/>
      <c r="E444" s="52"/>
      <c r="F444" s="52"/>
      <c r="G444" s="52"/>
      <c r="H444" s="52"/>
      <c r="I444" s="52"/>
      <c r="J444" s="52"/>
      <c r="K444" s="52"/>
      <c r="M444" s="51">
        <f t="shared" si="41"/>
        <v>0</v>
      </c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CL444" s="52"/>
      <c r="CM444" s="52"/>
      <c r="CN444" s="52"/>
      <c r="CO444" s="52"/>
      <c r="CP444" s="52"/>
      <c r="CR444" s="51" t="e">
        <f>$AP$3*#REF!</f>
        <v>#REF!</v>
      </c>
      <c r="CZ444" s="99"/>
      <c r="DA444" s="99"/>
      <c r="DB444" s="99"/>
      <c r="DC444" s="99"/>
      <c r="DD444" s="99"/>
      <c r="DE444" s="99"/>
      <c r="DF444" s="99"/>
      <c r="DG444" s="99"/>
      <c r="DH444" s="99"/>
      <c r="DI444" s="99"/>
      <c r="DJ444" s="99"/>
      <c r="DK444" s="99"/>
      <c r="DL444" s="99"/>
      <c r="DM444" s="99"/>
      <c r="DN444" s="99"/>
      <c r="DO444" s="99"/>
      <c r="DP444" s="99"/>
      <c r="DQ444" s="99"/>
      <c r="DR444" s="99"/>
      <c r="DS444" s="99"/>
      <c r="DT444" s="99"/>
      <c r="DU444" s="99"/>
      <c r="FX444" s="52"/>
      <c r="FY444" s="52"/>
      <c r="FZ444" s="52"/>
      <c r="GA444" s="52"/>
      <c r="GB444" s="52"/>
      <c r="GD444" s="51">
        <f t="shared" si="40"/>
        <v>0</v>
      </c>
      <c r="GL444" s="74"/>
      <c r="GM444" s="74"/>
      <c r="GN444" s="74"/>
      <c r="GO444" s="74"/>
      <c r="GP444" s="74"/>
      <c r="GQ444" s="74"/>
      <c r="GR444" s="74"/>
      <c r="GS444" s="74"/>
      <c r="GT444" s="74"/>
      <c r="GU444" s="74"/>
      <c r="GV444" s="74"/>
      <c r="GW444" s="74"/>
      <c r="GX444" s="74"/>
      <c r="GY444" s="74"/>
      <c r="GZ444" s="74"/>
      <c r="HA444" s="74"/>
      <c r="HB444" s="74"/>
      <c r="HC444" s="74"/>
      <c r="HD444" s="74"/>
      <c r="HE444" s="74"/>
      <c r="HF444" s="74"/>
      <c r="HG444" s="74"/>
    </row>
    <row r="445" spans="3:215" s="51" customFormat="1" x14ac:dyDescent="0.25">
      <c r="C445" s="76"/>
      <c r="D445" s="52"/>
      <c r="E445" s="52"/>
      <c r="F445" s="52"/>
      <c r="G445" s="52"/>
      <c r="H445" s="52"/>
      <c r="I445" s="52"/>
      <c r="J445" s="52"/>
      <c r="K445" s="52"/>
      <c r="M445" s="51">
        <f t="shared" si="41"/>
        <v>0</v>
      </c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CL445" s="52"/>
      <c r="CM445" s="52"/>
      <c r="CN445" s="52"/>
      <c r="CO445" s="52"/>
      <c r="CP445" s="52"/>
      <c r="CR445" s="51" t="e">
        <f>$AP$3*#REF!</f>
        <v>#REF!</v>
      </c>
      <c r="CZ445" s="99"/>
      <c r="DA445" s="99"/>
      <c r="DB445" s="99"/>
      <c r="DC445" s="99"/>
      <c r="DD445" s="99"/>
      <c r="DE445" s="99"/>
      <c r="DF445" s="99"/>
      <c r="DG445" s="99"/>
      <c r="DH445" s="99"/>
      <c r="DI445" s="99"/>
      <c r="DJ445" s="99"/>
      <c r="DK445" s="99"/>
      <c r="DL445" s="99"/>
      <c r="DM445" s="99"/>
      <c r="DN445" s="99"/>
      <c r="DO445" s="99"/>
      <c r="DP445" s="99"/>
      <c r="DQ445" s="99"/>
      <c r="DR445" s="99"/>
      <c r="DS445" s="99"/>
      <c r="DT445" s="99"/>
      <c r="DU445" s="99"/>
      <c r="FX445" s="52"/>
      <c r="FY445" s="52"/>
      <c r="FZ445" s="52"/>
      <c r="GA445" s="52"/>
      <c r="GB445" s="52"/>
      <c r="GD445" s="51">
        <f t="shared" si="40"/>
        <v>0</v>
      </c>
      <c r="GL445" s="74"/>
      <c r="GM445" s="74"/>
      <c r="GN445" s="74"/>
      <c r="GO445" s="74"/>
      <c r="GP445" s="74"/>
      <c r="GQ445" s="74"/>
      <c r="GR445" s="74"/>
      <c r="GS445" s="74"/>
      <c r="GT445" s="74"/>
      <c r="GU445" s="74"/>
      <c r="GV445" s="74"/>
      <c r="GW445" s="74"/>
      <c r="GX445" s="74"/>
      <c r="GY445" s="74"/>
      <c r="GZ445" s="74"/>
      <c r="HA445" s="74"/>
      <c r="HB445" s="74"/>
      <c r="HC445" s="74"/>
      <c r="HD445" s="74"/>
      <c r="HE445" s="74"/>
      <c r="HF445" s="74"/>
      <c r="HG445" s="74"/>
    </row>
    <row r="446" spans="3:215" s="51" customFormat="1" x14ac:dyDescent="0.25">
      <c r="C446" s="76"/>
      <c r="D446" s="52"/>
      <c r="E446" s="52"/>
      <c r="F446" s="52"/>
      <c r="G446" s="52"/>
      <c r="H446" s="52"/>
      <c r="I446" s="52"/>
      <c r="J446" s="52"/>
      <c r="K446" s="52"/>
      <c r="M446" s="51">
        <f t="shared" si="41"/>
        <v>0</v>
      </c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CL446" s="52"/>
      <c r="CM446" s="52"/>
      <c r="CN446" s="52"/>
      <c r="CO446" s="52"/>
      <c r="CP446" s="52"/>
      <c r="CR446" s="51" t="e">
        <f>$AP$3*#REF!</f>
        <v>#REF!</v>
      </c>
      <c r="CZ446" s="99"/>
      <c r="DA446" s="99"/>
      <c r="DB446" s="99"/>
      <c r="DC446" s="99"/>
      <c r="DD446" s="99"/>
      <c r="DE446" s="99"/>
      <c r="DF446" s="99"/>
      <c r="DG446" s="99"/>
      <c r="DH446" s="99"/>
      <c r="DI446" s="99"/>
      <c r="DJ446" s="99"/>
      <c r="DK446" s="99"/>
      <c r="DL446" s="99"/>
      <c r="DM446" s="99"/>
      <c r="DN446" s="99"/>
      <c r="DO446" s="99"/>
      <c r="DP446" s="99"/>
      <c r="DQ446" s="99"/>
      <c r="DR446" s="99"/>
      <c r="DS446" s="99"/>
      <c r="DT446" s="99"/>
      <c r="DU446" s="99"/>
      <c r="FX446" s="52"/>
      <c r="FY446" s="52"/>
      <c r="FZ446" s="52"/>
      <c r="GA446" s="52"/>
      <c r="GB446" s="52"/>
      <c r="GD446" s="51">
        <f t="shared" si="40"/>
        <v>0</v>
      </c>
      <c r="GL446" s="74"/>
      <c r="GM446" s="74"/>
      <c r="GN446" s="74"/>
      <c r="GO446" s="74"/>
      <c r="GP446" s="74"/>
      <c r="GQ446" s="74"/>
      <c r="GR446" s="74"/>
      <c r="GS446" s="74"/>
      <c r="GT446" s="74"/>
      <c r="GU446" s="74"/>
      <c r="GV446" s="74"/>
      <c r="GW446" s="74"/>
      <c r="GX446" s="74"/>
      <c r="GY446" s="74"/>
      <c r="GZ446" s="74"/>
      <c r="HA446" s="74"/>
      <c r="HB446" s="74"/>
      <c r="HC446" s="74"/>
      <c r="HD446" s="74"/>
      <c r="HE446" s="74"/>
      <c r="HF446" s="74"/>
      <c r="HG446" s="74"/>
    </row>
    <row r="447" spans="3:215" s="51" customFormat="1" x14ac:dyDescent="0.25">
      <c r="C447" s="76"/>
      <c r="D447" s="52"/>
      <c r="E447" s="52"/>
      <c r="F447" s="52"/>
      <c r="G447" s="52"/>
      <c r="H447" s="52"/>
      <c r="I447" s="52"/>
      <c r="J447" s="52"/>
      <c r="K447" s="52"/>
      <c r="M447" s="51">
        <f t="shared" si="41"/>
        <v>0</v>
      </c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CL447" s="52"/>
      <c r="CM447" s="52"/>
      <c r="CN447" s="52"/>
      <c r="CO447" s="52"/>
      <c r="CP447" s="52"/>
      <c r="CR447" s="51" t="e">
        <f>$AP$3*#REF!</f>
        <v>#REF!</v>
      </c>
      <c r="CZ447" s="99"/>
      <c r="DA447" s="99"/>
      <c r="DB447" s="99"/>
      <c r="DC447" s="99"/>
      <c r="DD447" s="99"/>
      <c r="DE447" s="99"/>
      <c r="DF447" s="99"/>
      <c r="DG447" s="99"/>
      <c r="DH447" s="99"/>
      <c r="DI447" s="99"/>
      <c r="DJ447" s="99"/>
      <c r="DK447" s="99"/>
      <c r="DL447" s="99"/>
      <c r="DM447" s="99"/>
      <c r="DN447" s="99"/>
      <c r="DO447" s="99"/>
      <c r="DP447" s="99"/>
      <c r="DQ447" s="99"/>
      <c r="DR447" s="99"/>
      <c r="DS447" s="99"/>
      <c r="DT447" s="99"/>
      <c r="DU447" s="99"/>
      <c r="FX447" s="52"/>
      <c r="FY447" s="52"/>
      <c r="FZ447" s="52"/>
      <c r="GA447" s="52"/>
      <c r="GB447" s="52"/>
      <c r="GD447" s="51">
        <f t="shared" si="40"/>
        <v>0</v>
      </c>
      <c r="GL447" s="74"/>
      <c r="GM447" s="74"/>
      <c r="GN447" s="74"/>
      <c r="GO447" s="74"/>
      <c r="GP447" s="74"/>
      <c r="GQ447" s="74"/>
      <c r="GR447" s="74"/>
      <c r="GS447" s="74"/>
      <c r="GT447" s="74"/>
      <c r="GU447" s="74"/>
      <c r="GV447" s="74"/>
      <c r="GW447" s="74"/>
      <c r="GX447" s="74"/>
      <c r="GY447" s="74"/>
      <c r="GZ447" s="74"/>
      <c r="HA447" s="74"/>
      <c r="HB447" s="74"/>
      <c r="HC447" s="74"/>
      <c r="HD447" s="74"/>
      <c r="HE447" s="74"/>
      <c r="HF447" s="74"/>
      <c r="HG447" s="74"/>
    </row>
    <row r="448" spans="3:215" s="51" customFormat="1" x14ac:dyDescent="0.25">
      <c r="C448" s="76"/>
      <c r="D448" s="52"/>
      <c r="E448" s="52"/>
      <c r="F448" s="52"/>
      <c r="G448" s="52"/>
      <c r="H448" s="52"/>
      <c r="I448" s="52"/>
      <c r="J448" s="52"/>
      <c r="K448" s="52"/>
      <c r="M448" s="51">
        <f t="shared" si="41"/>
        <v>0</v>
      </c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CL448" s="52"/>
      <c r="CM448" s="52"/>
      <c r="CN448" s="52"/>
      <c r="CO448" s="52"/>
      <c r="CP448" s="52"/>
      <c r="CR448" s="51" t="e">
        <f>$AP$3*#REF!</f>
        <v>#REF!</v>
      </c>
      <c r="CZ448" s="99"/>
      <c r="DA448" s="99"/>
      <c r="DB448" s="99"/>
      <c r="DC448" s="99"/>
      <c r="DD448" s="99"/>
      <c r="DE448" s="99"/>
      <c r="DF448" s="99"/>
      <c r="DG448" s="99"/>
      <c r="DH448" s="99"/>
      <c r="DI448" s="99"/>
      <c r="DJ448" s="99"/>
      <c r="DK448" s="99"/>
      <c r="DL448" s="99"/>
      <c r="DM448" s="99"/>
      <c r="DN448" s="99"/>
      <c r="DO448" s="99"/>
      <c r="DP448" s="99"/>
      <c r="DQ448" s="99"/>
      <c r="DR448" s="99"/>
      <c r="DS448" s="99"/>
      <c r="DT448" s="99"/>
      <c r="DU448" s="99"/>
      <c r="FX448" s="52"/>
      <c r="FY448" s="52"/>
      <c r="FZ448" s="52"/>
      <c r="GA448" s="52"/>
      <c r="GB448" s="52"/>
      <c r="GD448" s="51">
        <f t="shared" si="40"/>
        <v>0</v>
      </c>
      <c r="GL448" s="74"/>
      <c r="GM448" s="74"/>
      <c r="GN448" s="74"/>
      <c r="GO448" s="74"/>
      <c r="GP448" s="74"/>
      <c r="GQ448" s="74"/>
      <c r="GR448" s="74"/>
      <c r="GS448" s="74"/>
      <c r="GT448" s="74"/>
      <c r="GU448" s="74"/>
      <c r="GV448" s="74"/>
      <c r="GW448" s="74"/>
      <c r="GX448" s="74"/>
      <c r="GY448" s="74"/>
      <c r="GZ448" s="74"/>
      <c r="HA448" s="74"/>
      <c r="HB448" s="74"/>
      <c r="HC448" s="74"/>
      <c r="HD448" s="74"/>
      <c r="HE448" s="74"/>
      <c r="HF448" s="74"/>
      <c r="HG448" s="74"/>
    </row>
    <row r="449" spans="3:215" s="51" customFormat="1" x14ac:dyDescent="0.25">
      <c r="C449" s="76"/>
      <c r="D449" s="52"/>
      <c r="E449" s="52"/>
      <c r="F449" s="52"/>
      <c r="G449" s="52"/>
      <c r="H449" s="52"/>
      <c r="I449" s="52"/>
      <c r="J449" s="52"/>
      <c r="K449" s="52"/>
      <c r="M449" s="51">
        <f t="shared" si="41"/>
        <v>0</v>
      </c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CL449" s="52"/>
      <c r="CM449" s="52"/>
      <c r="CN449" s="52"/>
      <c r="CO449" s="52"/>
      <c r="CP449" s="52"/>
      <c r="CR449" s="51" t="e">
        <f>$AP$3*#REF!</f>
        <v>#REF!</v>
      </c>
      <c r="CZ449" s="99"/>
      <c r="DA449" s="99"/>
      <c r="DB449" s="99"/>
      <c r="DC449" s="99"/>
      <c r="DD449" s="99"/>
      <c r="DE449" s="99"/>
      <c r="DF449" s="99"/>
      <c r="DG449" s="99"/>
      <c r="DH449" s="99"/>
      <c r="DI449" s="99"/>
      <c r="DJ449" s="99"/>
      <c r="DK449" s="99"/>
      <c r="DL449" s="99"/>
      <c r="DM449" s="99"/>
      <c r="DN449" s="99"/>
      <c r="DO449" s="99"/>
      <c r="DP449" s="99"/>
      <c r="DQ449" s="99"/>
      <c r="DR449" s="99"/>
      <c r="DS449" s="99"/>
      <c r="DT449" s="99"/>
      <c r="DU449" s="99"/>
      <c r="FX449" s="52"/>
      <c r="FY449" s="52"/>
      <c r="FZ449" s="52"/>
      <c r="GA449" s="52"/>
      <c r="GB449" s="52"/>
      <c r="GD449" s="51">
        <f t="shared" si="40"/>
        <v>0</v>
      </c>
      <c r="GL449" s="74"/>
      <c r="GM449" s="74"/>
      <c r="GN449" s="74"/>
      <c r="GO449" s="74"/>
      <c r="GP449" s="74"/>
      <c r="GQ449" s="74"/>
      <c r="GR449" s="74"/>
      <c r="GS449" s="74"/>
      <c r="GT449" s="74"/>
      <c r="GU449" s="74"/>
      <c r="GV449" s="74"/>
      <c r="GW449" s="74"/>
      <c r="GX449" s="74"/>
      <c r="GY449" s="74"/>
      <c r="GZ449" s="74"/>
      <c r="HA449" s="74"/>
      <c r="HB449" s="74"/>
      <c r="HC449" s="74"/>
      <c r="HD449" s="74"/>
      <c r="HE449" s="74"/>
      <c r="HF449" s="74"/>
      <c r="HG449" s="74"/>
    </row>
    <row r="450" spans="3:215" s="51" customFormat="1" x14ac:dyDescent="0.25">
      <c r="C450" s="76"/>
      <c r="D450" s="52"/>
      <c r="E450" s="52"/>
      <c r="F450" s="52"/>
      <c r="G450" s="52"/>
      <c r="H450" s="52"/>
      <c r="I450" s="52"/>
      <c r="J450" s="52"/>
      <c r="K450" s="52"/>
      <c r="M450" s="51">
        <f t="shared" si="41"/>
        <v>0</v>
      </c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CL450" s="52"/>
      <c r="CM450" s="52"/>
      <c r="CN450" s="52"/>
      <c r="CO450" s="52"/>
      <c r="CP450" s="52"/>
      <c r="CR450" s="51" t="e">
        <f>$AP$3*#REF!</f>
        <v>#REF!</v>
      </c>
      <c r="CZ450" s="99"/>
      <c r="DA450" s="99"/>
      <c r="DB450" s="99"/>
      <c r="DC450" s="99"/>
      <c r="DD450" s="99"/>
      <c r="DE450" s="99"/>
      <c r="DF450" s="99"/>
      <c r="DG450" s="99"/>
      <c r="DH450" s="99"/>
      <c r="DI450" s="99"/>
      <c r="DJ450" s="99"/>
      <c r="DK450" s="99"/>
      <c r="DL450" s="99"/>
      <c r="DM450" s="99"/>
      <c r="DN450" s="99"/>
      <c r="DO450" s="99"/>
      <c r="DP450" s="99"/>
      <c r="DQ450" s="99"/>
      <c r="DR450" s="99"/>
      <c r="DS450" s="99"/>
      <c r="DT450" s="99"/>
      <c r="DU450" s="99"/>
      <c r="FX450" s="52"/>
      <c r="FY450" s="52"/>
      <c r="FZ450" s="52"/>
      <c r="GA450" s="52"/>
      <c r="GB450" s="52"/>
      <c r="GD450" s="51">
        <f t="shared" si="40"/>
        <v>0</v>
      </c>
      <c r="GL450" s="74"/>
      <c r="GM450" s="74"/>
      <c r="GN450" s="74"/>
      <c r="GO450" s="74"/>
      <c r="GP450" s="74"/>
      <c r="GQ450" s="74"/>
      <c r="GR450" s="74"/>
      <c r="GS450" s="74"/>
      <c r="GT450" s="74"/>
      <c r="GU450" s="74"/>
      <c r="GV450" s="74"/>
      <c r="GW450" s="74"/>
      <c r="GX450" s="74"/>
      <c r="GY450" s="74"/>
      <c r="GZ450" s="74"/>
      <c r="HA450" s="74"/>
      <c r="HB450" s="74"/>
      <c r="HC450" s="74"/>
      <c r="HD450" s="74"/>
      <c r="HE450" s="74"/>
      <c r="HF450" s="74"/>
      <c r="HG450" s="74"/>
    </row>
    <row r="451" spans="3:215" s="51" customFormat="1" x14ac:dyDescent="0.25">
      <c r="C451" s="76"/>
      <c r="D451" s="52"/>
      <c r="E451" s="52"/>
      <c r="F451" s="52"/>
      <c r="G451" s="52"/>
      <c r="H451" s="52"/>
      <c r="I451" s="52"/>
      <c r="J451" s="52"/>
      <c r="K451" s="52"/>
      <c r="M451" s="51">
        <f t="shared" si="41"/>
        <v>0</v>
      </c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CL451" s="52"/>
      <c r="CM451" s="52"/>
      <c r="CN451" s="52"/>
      <c r="CO451" s="52"/>
      <c r="CP451" s="52"/>
      <c r="CR451" s="51" t="e">
        <f>$AP$3*#REF!</f>
        <v>#REF!</v>
      </c>
      <c r="CZ451" s="99"/>
      <c r="DA451" s="99"/>
      <c r="DB451" s="99"/>
      <c r="DC451" s="99"/>
      <c r="DD451" s="99"/>
      <c r="DE451" s="99"/>
      <c r="DF451" s="99"/>
      <c r="DG451" s="99"/>
      <c r="DH451" s="99"/>
      <c r="DI451" s="99"/>
      <c r="DJ451" s="99"/>
      <c r="DK451" s="99"/>
      <c r="DL451" s="99"/>
      <c r="DM451" s="99"/>
      <c r="DN451" s="99"/>
      <c r="DO451" s="99"/>
      <c r="DP451" s="99"/>
      <c r="DQ451" s="99"/>
      <c r="DR451" s="99"/>
      <c r="DS451" s="99"/>
      <c r="DT451" s="99"/>
      <c r="DU451" s="99"/>
      <c r="FX451" s="52"/>
      <c r="FY451" s="52"/>
      <c r="FZ451" s="52"/>
      <c r="GA451" s="52"/>
      <c r="GB451" s="52"/>
      <c r="GD451" s="51">
        <f t="shared" si="40"/>
        <v>0</v>
      </c>
      <c r="GL451" s="74"/>
      <c r="GM451" s="74"/>
      <c r="GN451" s="74"/>
      <c r="GO451" s="74"/>
      <c r="GP451" s="74"/>
      <c r="GQ451" s="74"/>
      <c r="GR451" s="74"/>
      <c r="GS451" s="74"/>
      <c r="GT451" s="74"/>
      <c r="GU451" s="74"/>
      <c r="GV451" s="74"/>
      <c r="GW451" s="74"/>
      <c r="GX451" s="74"/>
      <c r="GY451" s="74"/>
      <c r="GZ451" s="74"/>
      <c r="HA451" s="74"/>
      <c r="HB451" s="74"/>
      <c r="HC451" s="74"/>
      <c r="HD451" s="74"/>
      <c r="HE451" s="74"/>
      <c r="HF451" s="74"/>
      <c r="HG451" s="74"/>
    </row>
    <row r="452" spans="3:215" s="51" customFormat="1" x14ac:dyDescent="0.25">
      <c r="C452" s="76"/>
      <c r="D452" s="52"/>
      <c r="E452" s="52"/>
      <c r="F452" s="52"/>
      <c r="G452" s="52"/>
      <c r="H452" s="52"/>
      <c r="I452" s="52"/>
      <c r="J452" s="52"/>
      <c r="K452" s="52"/>
      <c r="M452" s="51">
        <f t="shared" si="41"/>
        <v>0</v>
      </c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CL452" s="52"/>
      <c r="CM452" s="52"/>
      <c r="CN452" s="52"/>
      <c r="CO452" s="52"/>
      <c r="CP452" s="52"/>
      <c r="CR452" s="51" t="e">
        <f>$AP$3*#REF!</f>
        <v>#REF!</v>
      </c>
      <c r="CZ452" s="99"/>
      <c r="DA452" s="99"/>
      <c r="DB452" s="99"/>
      <c r="DC452" s="99"/>
      <c r="DD452" s="99"/>
      <c r="DE452" s="99"/>
      <c r="DF452" s="99"/>
      <c r="DG452" s="99"/>
      <c r="DH452" s="99"/>
      <c r="DI452" s="99"/>
      <c r="DJ452" s="99"/>
      <c r="DK452" s="99"/>
      <c r="DL452" s="99"/>
      <c r="DM452" s="99"/>
      <c r="DN452" s="99"/>
      <c r="DO452" s="99"/>
      <c r="DP452" s="99"/>
      <c r="DQ452" s="99"/>
      <c r="DR452" s="99"/>
      <c r="DS452" s="99"/>
      <c r="DT452" s="99"/>
      <c r="DU452" s="99"/>
      <c r="FX452" s="52"/>
      <c r="FY452" s="52"/>
      <c r="FZ452" s="52"/>
      <c r="GA452" s="52"/>
      <c r="GB452" s="52"/>
      <c r="GD452" s="51">
        <f t="shared" si="40"/>
        <v>0</v>
      </c>
      <c r="GL452" s="74"/>
      <c r="GM452" s="74"/>
      <c r="GN452" s="74"/>
      <c r="GO452" s="74"/>
      <c r="GP452" s="74"/>
      <c r="GQ452" s="74"/>
      <c r="GR452" s="74"/>
      <c r="GS452" s="74"/>
      <c r="GT452" s="74"/>
      <c r="GU452" s="74"/>
      <c r="GV452" s="74"/>
      <c r="GW452" s="74"/>
      <c r="GX452" s="74"/>
      <c r="GY452" s="74"/>
      <c r="GZ452" s="74"/>
      <c r="HA452" s="74"/>
      <c r="HB452" s="74"/>
      <c r="HC452" s="74"/>
      <c r="HD452" s="74"/>
      <c r="HE452" s="74"/>
      <c r="HF452" s="74"/>
      <c r="HG452" s="74"/>
    </row>
    <row r="453" spans="3:215" s="51" customFormat="1" x14ac:dyDescent="0.25">
      <c r="C453" s="76"/>
      <c r="D453" s="52"/>
      <c r="E453" s="52"/>
      <c r="F453" s="52"/>
      <c r="G453" s="52"/>
      <c r="H453" s="52"/>
      <c r="I453" s="52"/>
      <c r="J453" s="52"/>
      <c r="K453" s="52"/>
      <c r="M453" s="51">
        <f t="shared" si="41"/>
        <v>0</v>
      </c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CL453" s="52"/>
      <c r="CM453" s="52"/>
      <c r="CN453" s="52"/>
      <c r="CO453" s="52"/>
      <c r="CP453" s="52"/>
      <c r="CR453" s="51" t="e">
        <f>$AP$3*#REF!</f>
        <v>#REF!</v>
      </c>
      <c r="CZ453" s="99"/>
      <c r="DA453" s="99"/>
      <c r="DB453" s="99"/>
      <c r="DC453" s="99"/>
      <c r="DD453" s="99"/>
      <c r="DE453" s="99"/>
      <c r="DF453" s="99"/>
      <c r="DG453" s="99"/>
      <c r="DH453" s="99"/>
      <c r="DI453" s="99"/>
      <c r="DJ453" s="99"/>
      <c r="DK453" s="99"/>
      <c r="DL453" s="99"/>
      <c r="DM453" s="99"/>
      <c r="DN453" s="99"/>
      <c r="DO453" s="99"/>
      <c r="DP453" s="99"/>
      <c r="DQ453" s="99"/>
      <c r="DR453" s="99"/>
      <c r="DS453" s="99"/>
      <c r="DT453" s="99"/>
      <c r="DU453" s="99"/>
      <c r="FX453" s="52"/>
      <c r="FY453" s="52"/>
      <c r="FZ453" s="52"/>
      <c r="GA453" s="52"/>
      <c r="GB453" s="52"/>
      <c r="GD453" s="51">
        <f t="shared" si="40"/>
        <v>0</v>
      </c>
      <c r="GL453" s="74"/>
      <c r="GM453" s="74"/>
      <c r="GN453" s="74"/>
      <c r="GO453" s="74"/>
      <c r="GP453" s="74"/>
      <c r="GQ453" s="74"/>
      <c r="GR453" s="74"/>
      <c r="GS453" s="74"/>
      <c r="GT453" s="74"/>
      <c r="GU453" s="74"/>
      <c r="GV453" s="74"/>
      <c r="GW453" s="74"/>
      <c r="GX453" s="74"/>
      <c r="GY453" s="74"/>
      <c r="GZ453" s="74"/>
      <c r="HA453" s="74"/>
      <c r="HB453" s="74"/>
      <c r="HC453" s="74"/>
      <c r="HD453" s="74"/>
      <c r="HE453" s="74"/>
      <c r="HF453" s="74"/>
      <c r="HG453" s="74"/>
    </row>
    <row r="454" spans="3:215" s="51" customFormat="1" x14ac:dyDescent="0.25">
      <c r="C454" s="76"/>
      <c r="D454" s="52"/>
      <c r="E454" s="52"/>
      <c r="F454" s="52"/>
      <c r="G454" s="52"/>
      <c r="H454" s="52"/>
      <c r="I454" s="52"/>
      <c r="J454" s="52"/>
      <c r="K454" s="52"/>
      <c r="M454" s="51">
        <f t="shared" si="41"/>
        <v>0</v>
      </c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CL454" s="52"/>
      <c r="CM454" s="52"/>
      <c r="CN454" s="52"/>
      <c r="CO454" s="52"/>
      <c r="CP454" s="52"/>
      <c r="CR454" s="51" t="e">
        <f>$AP$3*#REF!</f>
        <v>#REF!</v>
      </c>
      <c r="CZ454" s="99"/>
      <c r="DA454" s="99"/>
      <c r="DB454" s="99"/>
      <c r="DC454" s="99"/>
      <c r="DD454" s="99"/>
      <c r="DE454" s="99"/>
      <c r="DF454" s="99"/>
      <c r="DG454" s="99"/>
      <c r="DH454" s="99"/>
      <c r="DI454" s="99"/>
      <c r="DJ454" s="99"/>
      <c r="DK454" s="99"/>
      <c r="DL454" s="99"/>
      <c r="DM454" s="99"/>
      <c r="DN454" s="99"/>
      <c r="DO454" s="99"/>
      <c r="DP454" s="99"/>
      <c r="DQ454" s="99"/>
      <c r="DR454" s="99"/>
      <c r="DS454" s="99"/>
      <c r="DT454" s="99"/>
      <c r="DU454" s="99"/>
      <c r="FX454" s="52"/>
      <c r="FY454" s="52"/>
      <c r="FZ454" s="52"/>
      <c r="GA454" s="52"/>
      <c r="GB454" s="52"/>
      <c r="GD454" s="51">
        <f t="shared" ref="GD454:GD481" si="42">$AP$3*FU456</f>
        <v>0</v>
      </c>
      <c r="GL454" s="74"/>
      <c r="GM454" s="74"/>
      <c r="GN454" s="74"/>
      <c r="GO454" s="74"/>
      <c r="GP454" s="74"/>
      <c r="GQ454" s="74"/>
      <c r="GR454" s="74"/>
      <c r="GS454" s="74"/>
      <c r="GT454" s="74"/>
      <c r="GU454" s="74"/>
      <c r="GV454" s="74"/>
      <c r="GW454" s="74"/>
      <c r="GX454" s="74"/>
      <c r="GY454" s="74"/>
      <c r="GZ454" s="74"/>
      <c r="HA454" s="74"/>
      <c r="HB454" s="74"/>
      <c r="HC454" s="74"/>
      <c r="HD454" s="74"/>
      <c r="HE454" s="74"/>
      <c r="HF454" s="74"/>
      <c r="HG454" s="74"/>
    </row>
    <row r="455" spans="3:215" s="51" customFormat="1" x14ac:dyDescent="0.25">
      <c r="C455" s="76"/>
      <c r="D455" s="52"/>
      <c r="E455" s="52"/>
      <c r="F455" s="52"/>
      <c r="G455" s="52"/>
      <c r="H455" s="52"/>
      <c r="I455" s="52"/>
      <c r="J455" s="52"/>
      <c r="K455" s="52"/>
      <c r="M455" s="51">
        <f t="shared" si="41"/>
        <v>0</v>
      </c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CL455" s="52"/>
      <c r="CM455" s="52"/>
      <c r="CN455" s="52"/>
      <c r="CO455" s="52"/>
      <c r="CP455" s="52"/>
      <c r="CR455" s="51" t="e">
        <f>$AP$3*#REF!</f>
        <v>#REF!</v>
      </c>
      <c r="CZ455" s="99"/>
      <c r="DA455" s="99"/>
      <c r="DB455" s="99"/>
      <c r="DC455" s="99"/>
      <c r="DD455" s="99"/>
      <c r="DE455" s="99"/>
      <c r="DF455" s="99"/>
      <c r="DG455" s="99"/>
      <c r="DH455" s="99"/>
      <c r="DI455" s="99"/>
      <c r="DJ455" s="99"/>
      <c r="DK455" s="99"/>
      <c r="DL455" s="99"/>
      <c r="DM455" s="99"/>
      <c r="DN455" s="99"/>
      <c r="DO455" s="99"/>
      <c r="DP455" s="99"/>
      <c r="DQ455" s="99"/>
      <c r="DR455" s="99"/>
      <c r="DS455" s="99"/>
      <c r="DT455" s="99"/>
      <c r="DU455" s="99"/>
      <c r="FX455" s="52"/>
      <c r="FY455" s="52"/>
      <c r="FZ455" s="52"/>
      <c r="GA455" s="52"/>
      <c r="GB455" s="52"/>
      <c r="GD455" s="51">
        <f t="shared" si="42"/>
        <v>0</v>
      </c>
      <c r="GL455" s="74"/>
      <c r="GM455" s="74"/>
      <c r="GN455" s="74"/>
      <c r="GO455" s="74"/>
      <c r="GP455" s="74"/>
      <c r="GQ455" s="74"/>
      <c r="GR455" s="74"/>
      <c r="GS455" s="74"/>
      <c r="GT455" s="74"/>
      <c r="GU455" s="74"/>
      <c r="GV455" s="74"/>
      <c r="GW455" s="74"/>
      <c r="GX455" s="74"/>
      <c r="GY455" s="74"/>
      <c r="GZ455" s="74"/>
      <c r="HA455" s="74"/>
      <c r="HB455" s="74"/>
      <c r="HC455" s="74"/>
      <c r="HD455" s="74"/>
      <c r="HE455" s="74"/>
      <c r="HF455" s="74"/>
      <c r="HG455" s="74"/>
    </row>
    <row r="456" spans="3:215" s="51" customFormat="1" x14ac:dyDescent="0.25">
      <c r="C456" s="76"/>
      <c r="D456" s="52"/>
      <c r="E456" s="52"/>
      <c r="F456" s="52"/>
      <c r="G456" s="52"/>
      <c r="H456" s="52"/>
      <c r="I456" s="52"/>
      <c r="J456" s="52"/>
      <c r="K456" s="52"/>
      <c r="M456" s="51">
        <f t="shared" si="41"/>
        <v>0</v>
      </c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CL456" s="52"/>
      <c r="CM456" s="52"/>
      <c r="CN456" s="52"/>
      <c r="CO456" s="52"/>
      <c r="CP456" s="52"/>
      <c r="CR456" s="51" t="e">
        <f>$AP$3*#REF!</f>
        <v>#REF!</v>
      </c>
      <c r="CZ456" s="99"/>
      <c r="DA456" s="99"/>
      <c r="DB456" s="99"/>
      <c r="DC456" s="99"/>
      <c r="DD456" s="99"/>
      <c r="DE456" s="99"/>
      <c r="DF456" s="99"/>
      <c r="DG456" s="99"/>
      <c r="DH456" s="99"/>
      <c r="DI456" s="99"/>
      <c r="DJ456" s="99"/>
      <c r="DK456" s="99"/>
      <c r="DL456" s="99"/>
      <c r="DM456" s="99"/>
      <c r="DN456" s="99"/>
      <c r="DO456" s="99"/>
      <c r="DP456" s="99"/>
      <c r="DQ456" s="99"/>
      <c r="DR456" s="99"/>
      <c r="DS456" s="99"/>
      <c r="DT456" s="99"/>
      <c r="DU456" s="99"/>
      <c r="FX456" s="52"/>
      <c r="FY456" s="52"/>
      <c r="FZ456" s="52"/>
      <c r="GA456" s="52"/>
      <c r="GB456" s="52"/>
      <c r="GD456" s="51">
        <f t="shared" si="42"/>
        <v>0</v>
      </c>
      <c r="GL456" s="74"/>
      <c r="GM456" s="74"/>
      <c r="GN456" s="74"/>
      <c r="GO456" s="74"/>
      <c r="GP456" s="74"/>
      <c r="GQ456" s="74"/>
      <c r="GR456" s="74"/>
      <c r="GS456" s="74"/>
      <c r="GT456" s="74"/>
      <c r="GU456" s="74"/>
      <c r="GV456" s="74"/>
      <c r="GW456" s="74"/>
      <c r="GX456" s="74"/>
      <c r="GY456" s="74"/>
      <c r="GZ456" s="74"/>
      <c r="HA456" s="74"/>
      <c r="HB456" s="74"/>
      <c r="HC456" s="74"/>
      <c r="HD456" s="74"/>
      <c r="HE456" s="74"/>
      <c r="HF456" s="74"/>
      <c r="HG456" s="74"/>
    </row>
    <row r="457" spans="3:215" s="51" customFormat="1" x14ac:dyDescent="0.25">
      <c r="C457" s="76"/>
      <c r="D457" s="52"/>
      <c r="E457" s="52"/>
      <c r="F457" s="52"/>
      <c r="G457" s="52"/>
      <c r="H457" s="52"/>
      <c r="I457" s="52"/>
      <c r="J457" s="52"/>
      <c r="K457" s="52"/>
      <c r="M457" s="51">
        <f t="shared" si="41"/>
        <v>0</v>
      </c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CL457" s="52"/>
      <c r="CM457" s="52"/>
      <c r="CN457" s="52"/>
      <c r="CO457" s="52"/>
      <c r="CP457" s="52"/>
      <c r="CR457" s="51" t="e">
        <f>$AP$3*#REF!</f>
        <v>#REF!</v>
      </c>
      <c r="CZ457" s="99"/>
      <c r="DA457" s="99"/>
      <c r="DB457" s="99"/>
      <c r="DC457" s="99"/>
      <c r="DD457" s="99"/>
      <c r="DE457" s="99"/>
      <c r="DF457" s="99"/>
      <c r="DG457" s="99"/>
      <c r="DH457" s="99"/>
      <c r="DI457" s="99"/>
      <c r="DJ457" s="99"/>
      <c r="DK457" s="99"/>
      <c r="DL457" s="99"/>
      <c r="DM457" s="99"/>
      <c r="DN457" s="99"/>
      <c r="DO457" s="99"/>
      <c r="DP457" s="99"/>
      <c r="DQ457" s="99"/>
      <c r="DR457" s="99"/>
      <c r="DS457" s="99"/>
      <c r="DT457" s="99"/>
      <c r="DU457" s="99"/>
      <c r="FX457" s="52"/>
      <c r="FY457" s="52"/>
      <c r="FZ457" s="52"/>
      <c r="GA457" s="52"/>
      <c r="GB457" s="52"/>
      <c r="GD457" s="51">
        <f t="shared" si="42"/>
        <v>0</v>
      </c>
      <c r="GL457" s="74"/>
      <c r="GM457" s="74"/>
      <c r="GN457" s="74"/>
      <c r="GO457" s="74"/>
      <c r="GP457" s="74"/>
      <c r="GQ457" s="74"/>
      <c r="GR457" s="74"/>
      <c r="GS457" s="74"/>
      <c r="GT457" s="74"/>
      <c r="GU457" s="74"/>
      <c r="GV457" s="74"/>
      <c r="GW457" s="74"/>
      <c r="GX457" s="74"/>
      <c r="GY457" s="74"/>
      <c r="GZ457" s="74"/>
      <c r="HA457" s="74"/>
      <c r="HB457" s="74"/>
      <c r="HC457" s="74"/>
      <c r="HD457" s="74"/>
      <c r="HE457" s="74"/>
      <c r="HF457" s="74"/>
      <c r="HG457" s="74"/>
    </row>
    <row r="458" spans="3:215" s="51" customFormat="1" x14ac:dyDescent="0.25">
      <c r="C458" s="76"/>
      <c r="D458" s="52"/>
      <c r="E458" s="52"/>
      <c r="F458" s="52"/>
      <c r="G458" s="52"/>
      <c r="H458" s="52"/>
      <c r="I458" s="52"/>
      <c r="J458" s="52"/>
      <c r="K458" s="52"/>
      <c r="M458" s="51">
        <f t="shared" si="41"/>
        <v>0</v>
      </c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CL458" s="52"/>
      <c r="CM458" s="52"/>
      <c r="CN458" s="52"/>
      <c r="CO458" s="52"/>
      <c r="CP458" s="52"/>
      <c r="CR458" s="51" t="e">
        <f>$AP$3*#REF!</f>
        <v>#REF!</v>
      </c>
      <c r="CZ458" s="99"/>
      <c r="DA458" s="99"/>
      <c r="DB458" s="99"/>
      <c r="DC458" s="99"/>
      <c r="DD458" s="99"/>
      <c r="DE458" s="99"/>
      <c r="DF458" s="99"/>
      <c r="DG458" s="99"/>
      <c r="DH458" s="99"/>
      <c r="DI458" s="99"/>
      <c r="DJ458" s="99"/>
      <c r="DK458" s="99"/>
      <c r="DL458" s="99"/>
      <c r="DM458" s="99"/>
      <c r="DN458" s="99"/>
      <c r="DO458" s="99"/>
      <c r="DP458" s="99"/>
      <c r="DQ458" s="99"/>
      <c r="DR458" s="99"/>
      <c r="DS458" s="99"/>
      <c r="DT458" s="99"/>
      <c r="DU458" s="99"/>
      <c r="FX458" s="52"/>
      <c r="FY458" s="52"/>
      <c r="FZ458" s="52"/>
      <c r="GA458" s="52"/>
      <c r="GB458" s="52"/>
      <c r="GD458" s="51">
        <f t="shared" si="42"/>
        <v>0</v>
      </c>
      <c r="GL458" s="74"/>
      <c r="GM458" s="74"/>
      <c r="GN458" s="74"/>
      <c r="GO458" s="74"/>
      <c r="GP458" s="74"/>
      <c r="GQ458" s="74"/>
      <c r="GR458" s="74"/>
      <c r="GS458" s="74"/>
      <c r="GT458" s="74"/>
      <c r="GU458" s="74"/>
      <c r="GV458" s="74"/>
      <c r="GW458" s="74"/>
      <c r="GX458" s="74"/>
      <c r="GY458" s="74"/>
      <c r="GZ458" s="74"/>
      <c r="HA458" s="74"/>
      <c r="HB458" s="74"/>
      <c r="HC458" s="74"/>
      <c r="HD458" s="74"/>
      <c r="HE458" s="74"/>
      <c r="HF458" s="74"/>
      <c r="HG458" s="74"/>
    </row>
    <row r="459" spans="3:215" s="51" customFormat="1" x14ac:dyDescent="0.25">
      <c r="C459" s="76"/>
      <c r="D459" s="52"/>
      <c r="E459" s="52"/>
      <c r="F459" s="52"/>
      <c r="G459" s="52"/>
      <c r="H459" s="52"/>
      <c r="I459" s="52"/>
      <c r="J459" s="52"/>
      <c r="K459" s="52"/>
      <c r="M459" s="51">
        <f t="shared" si="41"/>
        <v>0</v>
      </c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CL459" s="52"/>
      <c r="CM459" s="52"/>
      <c r="CN459" s="52"/>
      <c r="CO459" s="52"/>
      <c r="CP459" s="52"/>
      <c r="CR459" s="51" t="e">
        <f>$AP$3*#REF!</f>
        <v>#REF!</v>
      </c>
      <c r="CZ459" s="99"/>
      <c r="DA459" s="99"/>
      <c r="DB459" s="99"/>
      <c r="DC459" s="99"/>
      <c r="DD459" s="99"/>
      <c r="DE459" s="99"/>
      <c r="DF459" s="99"/>
      <c r="DG459" s="99"/>
      <c r="DH459" s="99"/>
      <c r="DI459" s="99"/>
      <c r="DJ459" s="99"/>
      <c r="DK459" s="99"/>
      <c r="DL459" s="99"/>
      <c r="DM459" s="99"/>
      <c r="DN459" s="99"/>
      <c r="DO459" s="99"/>
      <c r="DP459" s="99"/>
      <c r="DQ459" s="99"/>
      <c r="DR459" s="99"/>
      <c r="DS459" s="99"/>
      <c r="DT459" s="99"/>
      <c r="DU459" s="99"/>
      <c r="FX459" s="52"/>
      <c r="FY459" s="52"/>
      <c r="FZ459" s="52"/>
      <c r="GA459" s="52"/>
      <c r="GB459" s="52"/>
      <c r="GD459" s="51">
        <f t="shared" si="42"/>
        <v>0</v>
      </c>
      <c r="GL459" s="74"/>
      <c r="GM459" s="74"/>
      <c r="GN459" s="74"/>
      <c r="GO459" s="74"/>
      <c r="GP459" s="74"/>
      <c r="GQ459" s="74"/>
      <c r="GR459" s="74"/>
      <c r="GS459" s="74"/>
      <c r="GT459" s="74"/>
      <c r="GU459" s="74"/>
      <c r="GV459" s="74"/>
      <c r="GW459" s="74"/>
      <c r="GX459" s="74"/>
      <c r="GY459" s="74"/>
      <c r="GZ459" s="74"/>
      <c r="HA459" s="74"/>
      <c r="HB459" s="74"/>
      <c r="HC459" s="74"/>
      <c r="HD459" s="74"/>
      <c r="HE459" s="74"/>
      <c r="HF459" s="74"/>
      <c r="HG459" s="74"/>
    </row>
    <row r="460" spans="3:215" s="51" customFormat="1" x14ac:dyDescent="0.25">
      <c r="C460" s="76"/>
      <c r="D460" s="52"/>
      <c r="E460" s="52"/>
      <c r="F460" s="52"/>
      <c r="G460" s="52"/>
      <c r="H460" s="52"/>
      <c r="I460" s="52"/>
      <c r="J460" s="52"/>
      <c r="K460" s="52"/>
      <c r="M460" s="51">
        <f t="shared" si="41"/>
        <v>0</v>
      </c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CL460" s="52"/>
      <c r="CM460" s="52"/>
      <c r="CN460" s="52"/>
      <c r="CO460" s="52"/>
      <c r="CP460" s="52"/>
      <c r="CR460" s="51" t="e">
        <f>$AP$3*#REF!</f>
        <v>#REF!</v>
      </c>
      <c r="CZ460" s="99"/>
      <c r="DA460" s="99"/>
      <c r="DB460" s="99"/>
      <c r="DC460" s="99"/>
      <c r="DD460" s="99"/>
      <c r="DE460" s="99"/>
      <c r="DF460" s="99"/>
      <c r="DG460" s="99"/>
      <c r="DH460" s="99"/>
      <c r="DI460" s="99"/>
      <c r="DJ460" s="99"/>
      <c r="DK460" s="99"/>
      <c r="DL460" s="99"/>
      <c r="DM460" s="99"/>
      <c r="DN460" s="99"/>
      <c r="DO460" s="99"/>
      <c r="DP460" s="99"/>
      <c r="DQ460" s="99"/>
      <c r="DR460" s="99"/>
      <c r="DS460" s="99"/>
      <c r="DT460" s="99"/>
      <c r="DU460" s="99"/>
      <c r="FX460" s="52"/>
      <c r="FY460" s="52"/>
      <c r="FZ460" s="52"/>
      <c r="GA460" s="52"/>
      <c r="GB460" s="52"/>
      <c r="GD460" s="51">
        <f t="shared" si="42"/>
        <v>0</v>
      </c>
      <c r="GL460" s="74"/>
      <c r="GM460" s="74"/>
      <c r="GN460" s="74"/>
      <c r="GO460" s="74"/>
      <c r="GP460" s="74"/>
      <c r="GQ460" s="74"/>
      <c r="GR460" s="74"/>
      <c r="GS460" s="74"/>
      <c r="GT460" s="74"/>
      <c r="GU460" s="74"/>
      <c r="GV460" s="74"/>
      <c r="GW460" s="74"/>
      <c r="GX460" s="74"/>
      <c r="GY460" s="74"/>
      <c r="GZ460" s="74"/>
      <c r="HA460" s="74"/>
      <c r="HB460" s="74"/>
      <c r="HC460" s="74"/>
      <c r="HD460" s="74"/>
      <c r="HE460" s="74"/>
      <c r="HF460" s="74"/>
      <c r="HG460" s="74"/>
    </row>
    <row r="461" spans="3:215" s="51" customFormat="1" x14ac:dyDescent="0.25">
      <c r="C461" s="76"/>
      <c r="D461" s="52"/>
      <c r="E461" s="52"/>
      <c r="F461" s="52"/>
      <c r="G461" s="52"/>
      <c r="H461" s="52"/>
      <c r="I461" s="52"/>
      <c r="J461" s="52"/>
      <c r="K461" s="52"/>
      <c r="M461" s="51">
        <f t="shared" si="41"/>
        <v>0</v>
      </c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CL461" s="52"/>
      <c r="CM461" s="52"/>
      <c r="CN461" s="52"/>
      <c r="CO461" s="52"/>
      <c r="CP461" s="52"/>
      <c r="CR461" s="51" t="e">
        <f>$AP$3*#REF!</f>
        <v>#REF!</v>
      </c>
      <c r="CZ461" s="99"/>
      <c r="DA461" s="99"/>
      <c r="DB461" s="99"/>
      <c r="DC461" s="99"/>
      <c r="DD461" s="99"/>
      <c r="DE461" s="99"/>
      <c r="DF461" s="99"/>
      <c r="DG461" s="99"/>
      <c r="DH461" s="99"/>
      <c r="DI461" s="99"/>
      <c r="DJ461" s="99"/>
      <c r="DK461" s="99"/>
      <c r="DL461" s="99"/>
      <c r="DM461" s="99"/>
      <c r="DN461" s="99"/>
      <c r="DO461" s="99"/>
      <c r="DP461" s="99"/>
      <c r="DQ461" s="99"/>
      <c r="DR461" s="99"/>
      <c r="DS461" s="99"/>
      <c r="DT461" s="99"/>
      <c r="DU461" s="99"/>
      <c r="FX461" s="52"/>
      <c r="FY461" s="52"/>
      <c r="FZ461" s="52"/>
      <c r="GA461" s="52"/>
      <c r="GB461" s="52"/>
      <c r="GD461" s="51">
        <f t="shared" si="42"/>
        <v>0</v>
      </c>
      <c r="GL461" s="74"/>
      <c r="GM461" s="74"/>
      <c r="GN461" s="74"/>
      <c r="GO461" s="74"/>
      <c r="GP461" s="74"/>
      <c r="GQ461" s="74"/>
      <c r="GR461" s="74"/>
      <c r="GS461" s="74"/>
      <c r="GT461" s="74"/>
      <c r="GU461" s="74"/>
      <c r="GV461" s="74"/>
      <c r="GW461" s="74"/>
      <c r="GX461" s="74"/>
      <c r="GY461" s="74"/>
      <c r="GZ461" s="74"/>
      <c r="HA461" s="74"/>
      <c r="HB461" s="74"/>
      <c r="HC461" s="74"/>
      <c r="HD461" s="74"/>
      <c r="HE461" s="74"/>
      <c r="HF461" s="74"/>
      <c r="HG461" s="74"/>
    </row>
    <row r="462" spans="3:215" s="51" customFormat="1" x14ac:dyDescent="0.25">
      <c r="C462" s="76"/>
      <c r="D462" s="52"/>
      <c r="E462" s="52"/>
      <c r="F462" s="52"/>
      <c r="G462" s="52"/>
      <c r="H462" s="52"/>
      <c r="I462" s="52"/>
      <c r="J462" s="52"/>
      <c r="K462" s="52"/>
      <c r="M462" s="51">
        <f t="shared" ref="M462:M481" si="43">$AP$3*F464</f>
        <v>0</v>
      </c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CL462" s="52"/>
      <c r="CM462" s="52"/>
      <c r="CN462" s="52"/>
      <c r="CO462" s="52"/>
      <c r="CP462" s="52"/>
      <c r="CR462" s="51" t="e">
        <f>$AP$3*#REF!</f>
        <v>#REF!</v>
      </c>
      <c r="CZ462" s="99"/>
      <c r="DA462" s="99"/>
      <c r="DB462" s="99"/>
      <c r="DC462" s="99"/>
      <c r="DD462" s="99"/>
      <c r="DE462" s="99"/>
      <c r="DF462" s="99"/>
      <c r="DG462" s="99"/>
      <c r="DH462" s="99"/>
      <c r="DI462" s="99"/>
      <c r="DJ462" s="99"/>
      <c r="DK462" s="99"/>
      <c r="DL462" s="99"/>
      <c r="DM462" s="99"/>
      <c r="DN462" s="99"/>
      <c r="DO462" s="99"/>
      <c r="DP462" s="99"/>
      <c r="DQ462" s="99"/>
      <c r="DR462" s="99"/>
      <c r="DS462" s="99"/>
      <c r="DT462" s="99"/>
      <c r="DU462" s="99"/>
      <c r="FX462" s="52"/>
      <c r="FY462" s="52"/>
      <c r="FZ462" s="52"/>
      <c r="GA462" s="52"/>
      <c r="GB462" s="52"/>
      <c r="GD462" s="51">
        <f t="shared" si="42"/>
        <v>0</v>
      </c>
      <c r="GL462" s="74"/>
      <c r="GM462" s="74"/>
      <c r="GN462" s="74"/>
      <c r="GO462" s="74"/>
      <c r="GP462" s="74"/>
      <c r="GQ462" s="74"/>
      <c r="GR462" s="74"/>
      <c r="GS462" s="74"/>
      <c r="GT462" s="74"/>
      <c r="GU462" s="74"/>
      <c r="GV462" s="74"/>
      <c r="GW462" s="74"/>
      <c r="GX462" s="74"/>
      <c r="GY462" s="74"/>
      <c r="GZ462" s="74"/>
      <c r="HA462" s="74"/>
      <c r="HB462" s="74"/>
      <c r="HC462" s="74"/>
      <c r="HD462" s="74"/>
      <c r="HE462" s="74"/>
      <c r="HF462" s="74"/>
      <c r="HG462" s="74"/>
    </row>
    <row r="463" spans="3:215" s="51" customFormat="1" x14ac:dyDescent="0.25">
      <c r="C463" s="76"/>
      <c r="D463" s="52"/>
      <c r="E463" s="52"/>
      <c r="F463" s="52"/>
      <c r="G463" s="52"/>
      <c r="H463" s="52"/>
      <c r="I463" s="52"/>
      <c r="J463" s="52"/>
      <c r="K463" s="52"/>
      <c r="M463" s="51">
        <f t="shared" si="43"/>
        <v>0</v>
      </c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CL463" s="52"/>
      <c r="CM463" s="52"/>
      <c r="CN463" s="52"/>
      <c r="CO463" s="52"/>
      <c r="CP463" s="52"/>
      <c r="CR463" s="51" t="e">
        <f>$AP$3*#REF!</f>
        <v>#REF!</v>
      </c>
      <c r="CZ463" s="99"/>
      <c r="DA463" s="99"/>
      <c r="DB463" s="99"/>
      <c r="DC463" s="99"/>
      <c r="DD463" s="99"/>
      <c r="DE463" s="99"/>
      <c r="DF463" s="99"/>
      <c r="DG463" s="99"/>
      <c r="DH463" s="99"/>
      <c r="DI463" s="99"/>
      <c r="DJ463" s="99"/>
      <c r="DK463" s="99"/>
      <c r="DL463" s="99"/>
      <c r="DM463" s="99"/>
      <c r="DN463" s="99"/>
      <c r="DO463" s="99"/>
      <c r="DP463" s="99"/>
      <c r="DQ463" s="99"/>
      <c r="DR463" s="99"/>
      <c r="DS463" s="99"/>
      <c r="DT463" s="99"/>
      <c r="DU463" s="99"/>
      <c r="FX463" s="52"/>
      <c r="FY463" s="52"/>
      <c r="FZ463" s="52"/>
      <c r="GA463" s="52"/>
      <c r="GB463" s="52"/>
      <c r="GD463" s="51">
        <f t="shared" si="42"/>
        <v>0</v>
      </c>
      <c r="GL463" s="74"/>
      <c r="GM463" s="74"/>
      <c r="GN463" s="74"/>
      <c r="GO463" s="74"/>
      <c r="GP463" s="74"/>
      <c r="GQ463" s="74"/>
      <c r="GR463" s="74"/>
      <c r="GS463" s="74"/>
      <c r="GT463" s="74"/>
      <c r="GU463" s="74"/>
      <c r="GV463" s="74"/>
      <c r="GW463" s="74"/>
      <c r="GX463" s="74"/>
      <c r="GY463" s="74"/>
      <c r="GZ463" s="74"/>
      <c r="HA463" s="74"/>
      <c r="HB463" s="74"/>
      <c r="HC463" s="74"/>
      <c r="HD463" s="74"/>
      <c r="HE463" s="74"/>
      <c r="HF463" s="74"/>
      <c r="HG463" s="74"/>
    </row>
    <row r="464" spans="3:215" s="51" customFormat="1" x14ac:dyDescent="0.25">
      <c r="C464" s="76"/>
      <c r="D464" s="52"/>
      <c r="E464" s="52"/>
      <c r="F464" s="52"/>
      <c r="G464" s="52"/>
      <c r="H464" s="52"/>
      <c r="I464" s="52"/>
      <c r="J464" s="52"/>
      <c r="K464" s="52"/>
      <c r="M464" s="51">
        <f t="shared" si="43"/>
        <v>0</v>
      </c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CL464" s="52"/>
      <c r="CM464" s="52"/>
      <c r="CN464" s="52"/>
      <c r="CO464" s="52"/>
      <c r="CP464" s="52"/>
      <c r="CR464" s="51" t="e">
        <f>$AP$3*#REF!</f>
        <v>#REF!</v>
      </c>
      <c r="CZ464" s="99"/>
      <c r="DA464" s="99"/>
      <c r="DB464" s="99"/>
      <c r="DC464" s="99"/>
      <c r="DD464" s="99"/>
      <c r="DE464" s="99"/>
      <c r="DF464" s="99"/>
      <c r="DG464" s="99"/>
      <c r="DH464" s="99"/>
      <c r="DI464" s="99"/>
      <c r="DJ464" s="99"/>
      <c r="DK464" s="99"/>
      <c r="DL464" s="99"/>
      <c r="DM464" s="99"/>
      <c r="DN464" s="99"/>
      <c r="DO464" s="99"/>
      <c r="DP464" s="99"/>
      <c r="DQ464" s="99"/>
      <c r="DR464" s="99"/>
      <c r="DS464" s="99"/>
      <c r="DT464" s="99"/>
      <c r="DU464" s="99"/>
      <c r="FX464" s="52"/>
      <c r="FY464" s="52"/>
      <c r="FZ464" s="52"/>
      <c r="GA464" s="52"/>
      <c r="GB464" s="52"/>
      <c r="GD464" s="51">
        <f t="shared" si="42"/>
        <v>0</v>
      </c>
      <c r="GL464" s="74"/>
      <c r="GM464" s="74"/>
      <c r="GN464" s="74"/>
      <c r="GO464" s="74"/>
      <c r="GP464" s="74"/>
      <c r="GQ464" s="74"/>
      <c r="GR464" s="74"/>
      <c r="GS464" s="74"/>
      <c r="GT464" s="74"/>
      <c r="GU464" s="74"/>
      <c r="GV464" s="74"/>
      <c r="GW464" s="74"/>
      <c r="GX464" s="74"/>
      <c r="GY464" s="74"/>
      <c r="GZ464" s="74"/>
      <c r="HA464" s="74"/>
      <c r="HB464" s="74"/>
      <c r="HC464" s="74"/>
      <c r="HD464" s="74"/>
      <c r="HE464" s="74"/>
      <c r="HF464" s="74"/>
      <c r="HG464" s="74"/>
    </row>
    <row r="465" spans="3:215" s="51" customFormat="1" x14ac:dyDescent="0.25">
      <c r="C465" s="76"/>
      <c r="D465" s="52"/>
      <c r="E465" s="52"/>
      <c r="F465" s="52"/>
      <c r="G465" s="52"/>
      <c r="H465" s="52"/>
      <c r="I465" s="52"/>
      <c r="J465" s="52"/>
      <c r="K465" s="52"/>
      <c r="M465" s="51">
        <f t="shared" si="43"/>
        <v>0</v>
      </c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CL465" s="52"/>
      <c r="CM465" s="52"/>
      <c r="CN465" s="52"/>
      <c r="CO465" s="52"/>
      <c r="CP465" s="52"/>
      <c r="CR465" s="51" t="e">
        <f>$AP$3*#REF!</f>
        <v>#REF!</v>
      </c>
      <c r="CZ465" s="99"/>
      <c r="DA465" s="99"/>
      <c r="DB465" s="99"/>
      <c r="DC465" s="99"/>
      <c r="DD465" s="99"/>
      <c r="DE465" s="99"/>
      <c r="DF465" s="99"/>
      <c r="DG465" s="99"/>
      <c r="DH465" s="99"/>
      <c r="DI465" s="99"/>
      <c r="DJ465" s="99"/>
      <c r="DK465" s="99"/>
      <c r="DL465" s="99"/>
      <c r="DM465" s="99"/>
      <c r="DN465" s="99"/>
      <c r="DO465" s="99"/>
      <c r="DP465" s="99"/>
      <c r="DQ465" s="99"/>
      <c r="DR465" s="99"/>
      <c r="DS465" s="99"/>
      <c r="DT465" s="99"/>
      <c r="DU465" s="99"/>
      <c r="FX465" s="52"/>
      <c r="FY465" s="52"/>
      <c r="FZ465" s="52"/>
      <c r="GA465" s="52"/>
      <c r="GB465" s="52"/>
      <c r="GD465" s="51">
        <f t="shared" si="42"/>
        <v>0</v>
      </c>
      <c r="GL465" s="74"/>
      <c r="GM465" s="74"/>
      <c r="GN465" s="74"/>
      <c r="GO465" s="74"/>
      <c r="GP465" s="74"/>
      <c r="GQ465" s="74"/>
      <c r="GR465" s="74"/>
      <c r="GS465" s="74"/>
      <c r="GT465" s="74"/>
      <c r="GU465" s="74"/>
      <c r="GV465" s="74"/>
      <c r="GW465" s="74"/>
      <c r="GX465" s="74"/>
      <c r="GY465" s="74"/>
      <c r="GZ465" s="74"/>
      <c r="HA465" s="74"/>
      <c r="HB465" s="74"/>
      <c r="HC465" s="74"/>
      <c r="HD465" s="74"/>
      <c r="HE465" s="74"/>
      <c r="HF465" s="74"/>
      <c r="HG465" s="74"/>
    </row>
    <row r="466" spans="3:215" s="51" customFormat="1" x14ac:dyDescent="0.25">
      <c r="C466" s="76"/>
      <c r="D466" s="52"/>
      <c r="E466" s="52"/>
      <c r="F466" s="52"/>
      <c r="G466" s="52"/>
      <c r="H466" s="52"/>
      <c r="I466" s="52"/>
      <c r="J466" s="52"/>
      <c r="K466" s="52"/>
      <c r="M466" s="51">
        <f t="shared" si="43"/>
        <v>0</v>
      </c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CL466" s="52"/>
      <c r="CM466" s="52"/>
      <c r="CN466" s="52"/>
      <c r="CO466" s="52"/>
      <c r="CP466" s="52"/>
      <c r="CR466" s="51" t="e">
        <f>$AP$3*#REF!</f>
        <v>#REF!</v>
      </c>
      <c r="CZ466" s="99"/>
      <c r="DA466" s="99"/>
      <c r="DB466" s="99"/>
      <c r="DC466" s="99"/>
      <c r="DD466" s="99"/>
      <c r="DE466" s="99"/>
      <c r="DF466" s="99"/>
      <c r="DG466" s="99"/>
      <c r="DH466" s="99"/>
      <c r="DI466" s="99"/>
      <c r="DJ466" s="99"/>
      <c r="DK466" s="99"/>
      <c r="DL466" s="99"/>
      <c r="DM466" s="99"/>
      <c r="DN466" s="99"/>
      <c r="DO466" s="99"/>
      <c r="DP466" s="99"/>
      <c r="DQ466" s="99"/>
      <c r="DR466" s="99"/>
      <c r="DS466" s="99"/>
      <c r="DT466" s="99"/>
      <c r="DU466" s="99"/>
      <c r="FX466" s="52"/>
      <c r="FY466" s="52"/>
      <c r="FZ466" s="52"/>
      <c r="GA466" s="52"/>
      <c r="GB466" s="52"/>
      <c r="GD466" s="51">
        <f t="shared" si="42"/>
        <v>0</v>
      </c>
      <c r="GL466" s="74"/>
      <c r="GM466" s="74"/>
      <c r="GN466" s="74"/>
      <c r="GO466" s="74"/>
      <c r="GP466" s="74"/>
      <c r="GQ466" s="74"/>
      <c r="GR466" s="74"/>
      <c r="GS466" s="74"/>
      <c r="GT466" s="74"/>
      <c r="GU466" s="74"/>
      <c r="GV466" s="74"/>
      <c r="GW466" s="74"/>
      <c r="GX466" s="74"/>
      <c r="GY466" s="74"/>
      <c r="GZ466" s="74"/>
      <c r="HA466" s="74"/>
      <c r="HB466" s="74"/>
      <c r="HC466" s="74"/>
      <c r="HD466" s="74"/>
      <c r="HE466" s="74"/>
      <c r="HF466" s="74"/>
      <c r="HG466" s="74"/>
    </row>
    <row r="467" spans="3:215" s="51" customFormat="1" x14ac:dyDescent="0.25">
      <c r="C467" s="76"/>
      <c r="D467" s="52"/>
      <c r="E467" s="52"/>
      <c r="F467" s="52"/>
      <c r="G467" s="52"/>
      <c r="H467" s="52"/>
      <c r="I467" s="52"/>
      <c r="J467" s="52"/>
      <c r="K467" s="52"/>
      <c r="M467" s="51">
        <f t="shared" si="43"/>
        <v>0</v>
      </c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CL467" s="52"/>
      <c r="CM467" s="52"/>
      <c r="CN467" s="52"/>
      <c r="CO467" s="52"/>
      <c r="CP467" s="52"/>
      <c r="CR467" s="51" t="e">
        <f>$AP$3*#REF!</f>
        <v>#REF!</v>
      </c>
      <c r="CZ467" s="99"/>
      <c r="DA467" s="99"/>
      <c r="DB467" s="99"/>
      <c r="DC467" s="99"/>
      <c r="DD467" s="99"/>
      <c r="DE467" s="99"/>
      <c r="DF467" s="99"/>
      <c r="DG467" s="99"/>
      <c r="DH467" s="99"/>
      <c r="DI467" s="99"/>
      <c r="DJ467" s="99"/>
      <c r="DK467" s="99"/>
      <c r="DL467" s="99"/>
      <c r="DM467" s="99"/>
      <c r="DN467" s="99"/>
      <c r="DO467" s="99"/>
      <c r="DP467" s="99"/>
      <c r="DQ467" s="99"/>
      <c r="DR467" s="99"/>
      <c r="DS467" s="99"/>
      <c r="DT467" s="99"/>
      <c r="DU467" s="99"/>
      <c r="FX467" s="52"/>
      <c r="FY467" s="52"/>
      <c r="FZ467" s="52"/>
      <c r="GA467" s="52"/>
      <c r="GB467" s="52"/>
      <c r="GD467" s="51">
        <f t="shared" si="42"/>
        <v>0</v>
      </c>
      <c r="GL467" s="74"/>
      <c r="GM467" s="74"/>
      <c r="GN467" s="74"/>
      <c r="GO467" s="74"/>
      <c r="GP467" s="74"/>
      <c r="GQ467" s="74"/>
      <c r="GR467" s="74"/>
      <c r="GS467" s="74"/>
      <c r="GT467" s="74"/>
      <c r="GU467" s="74"/>
      <c r="GV467" s="74"/>
      <c r="GW467" s="74"/>
      <c r="GX467" s="74"/>
      <c r="GY467" s="74"/>
      <c r="GZ467" s="74"/>
      <c r="HA467" s="74"/>
      <c r="HB467" s="74"/>
      <c r="HC467" s="74"/>
      <c r="HD467" s="74"/>
      <c r="HE467" s="74"/>
      <c r="HF467" s="74"/>
      <c r="HG467" s="74"/>
    </row>
    <row r="468" spans="3:215" s="51" customFormat="1" x14ac:dyDescent="0.25">
      <c r="C468" s="76"/>
      <c r="D468" s="52"/>
      <c r="E468" s="52"/>
      <c r="F468" s="52"/>
      <c r="G468" s="52"/>
      <c r="H468" s="52"/>
      <c r="I468" s="52"/>
      <c r="J468" s="52"/>
      <c r="K468" s="52"/>
      <c r="M468" s="51">
        <f t="shared" si="43"/>
        <v>0</v>
      </c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CL468" s="52"/>
      <c r="CM468" s="52"/>
      <c r="CN468" s="52"/>
      <c r="CO468" s="52"/>
      <c r="CP468" s="52"/>
      <c r="CR468" s="51" t="e">
        <f>$AP$3*#REF!</f>
        <v>#REF!</v>
      </c>
      <c r="CZ468" s="99"/>
      <c r="DA468" s="99"/>
      <c r="DB468" s="99"/>
      <c r="DC468" s="99"/>
      <c r="DD468" s="99"/>
      <c r="DE468" s="99"/>
      <c r="DF468" s="99"/>
      <c r="DG468" s="99"/>
      <c r="DH468" s="99"/>
      <c r="DI468" s="99"/>
      <c r="DJ468" s="99"/>
      <c r="DK468" s="99"/>
      <c r="DL468" s="99"/>
      <c r="DM468" s="99"/>
      <c r="DN468" s="99"/>
      <c r="DO468" s="99"/>
      <c r="DP468" s="99"/>
      <c r="DQ468" s="99"/>
      <c r="DR468" s="99"/>
      <c r="DS468" s="99"/>
      <c r="DT468" s="99"/>
      <c r="DU468" s="99"/>
      <c r="FX468" s="52"/>
      <c r="FY468" s="52"/>
      <c r="FZ468" s="52"/>
      <c r="GA468" s="52"/>
      <c r="GB468" s="52"/>
      <c r="GD468" s="51">
        <f t="shared" si="42"/>
        <v>0</v>
      </c>
      <c r="GL468" s="74"/>
      <c r="GM468" s="74"/>
      <c r="GN468" s="74"/>
      <c r="GO468" s="74"/>
      <c r="GP468" s="74"/>
      <c r="GQ468" s="74"/>
      <c r="GR468" s="74"/>
      <c r="GS468" s="74"/>
      <c r="GT468" s="74"/>
      <c r="GU468" s="74"/>
      <c r="GV468" s="74"/>
      <c r="GW468" s="74"/>
      <c r="GX468" s="74"/>
      <c r="GY468" s="74"/>
      <c r="GZ468" s="74"/>
      <c r="HA468" s="74"/>
      <c r="HB468" s="74"/>
      <c r="HC468" s="74"/>
      <c r="HD468" s="74"/>
      <c r="HE468" s="74"/>
      <c r="HF468" s="74"/>
      <c r="HG468" s="74"/>
    </row>
    <row r="469" spans="3:215" s="51" customFormat="1" x14ac:dyDescent="0.25">
      <c r="C469" s="76"/>
      <c r="D469" s="52"/>
      <c r="E469" s="52"/>
      <c r="F469" s="52"/>
      <c r="G469" s="52"/>
      <c r="H469" s="52"/>
      <c r="I469" s="52"/>
      <c r="J469" s="52"/>
      <c r="K469" s="52"/>
      <c r="M469" s="51">
        <f t="shared" si="43"/>
        <v>0</v>
      </c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CL469" s="52"/>
      <c r="CM469" s="52"/>
      <c r="CN469" s="52"/>
      <c r="CO469" s="52"/>
      <c r="CP469" s="52"/>
      <c r="CR469" s="51" t="e">
        <f>$AP$3*#REF!</f>
        <v>#REF!</v>
      </c>
      <c r="CZ469" s="99"/>
      <c r="DA469" s="99"/>
      <c r="DB469" s="99"/>
      <c r="DC469" s="99"/>
      <c r="DD469" s="99"/>
      <c r="DE469" s="99"/>
      <c r="DF469" s="99"/>
      <c r="DG469" s="99"/>
      <c r="DH469" s="99"/>
      <c r="DI469" s="99"/>
      <c r="DJ469" s="99"/>
      <c r="DK469" s="99"/>
      <c r="DL469" s="99"/>
      <c r="DM469" s="99"/>
      <c r="DN469" s="99"/>
      <c r="DO469" s="99"/>
      <c r="DP469" s="99"/>
      <c r="DQ469" s="99"/>
      <c r="DR469" s="99"/>
      <c r="DS469" s="99"/>
      <c r="DT469" s="99"/>
      <c r="DU469" s="99"/>
      <c r="FX469" s="52"/>
      <c r="FY469" s="52"/>
      <c r="FZ469" s="52"/>
      <c r="GA469" s="52"/>
      <c r="GB469" s="52"/>
      <c r="GD469" s="51">
        <f t="shared" si="42"/>
        <v>0</v>
      </c>
      <c r="GL469" s="74"/>
      <c r="GM469" s="74"/>
      <c r="GN469" s="74"/>
      <c r="GO469" s="74"/>
      <c r="GP469" s="74"/>
      <c r="GQ469" s="74"/>
      <c r="GR469" s="74"/>
      <c r="GS469" s="74"/>
      <c r="GT469" s="74"/>
      <c r="GU469" s="74"/>
      <c r="GV469" s="74"/>
      <c r="GW469" s="74"/>
      <c r="GX469" s="74"/>
      <c r="GY469" s="74"/>
      <c r="GZ469" s="74"/>
      <c r="HA469" s="74"/>
      <c r="HB469" s="74"/>
      <c r="HC469" s="74"/>
      <c r="HD469" s="74"/>
      <c r="HE469" s="74"/>
      <c r="HF469" s="74"/>
      <c r="HG469" s="74"/>
    </row>
    <row r="470" spans="3:215" s="51" customFormat="1" x14ac:dyDescent="0.25">
      <c r="C470" s="76"/>
      <c r="D470" s="52"/>
      <c r="E470" s="52"/>
      <c r="F470" s="52"/>
      <c r="G470" s="52"/>
      <c r="H470" s="52"/>
      <c r="I470" s="52"/>
      <c r="J470" s="52"/>
      <c r="K470" s="52"/>
      <c r="M470" s="51">
        <f t="shared" si="43"/>
        <v>0</v>
      </c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CL470" s="52"/>
      <c r="CM470" s="52"/>
      <c r="CN470" s="52"/>
      <c r="CO470" s="52"/>
      <c r="CP470" s="52"/>
      <c r="CR470" s="51" t="e">
        <f>$AP$3*#REF!</f>
        <v>#REF!</v>
      </c>
      <c r="CZ470" s="99"/>
      <c r="DA470" s="99"/>
      <c r="DB470" s="99"/>
      <c r="DC470" s="99"/>
      <c r="DD470" s="99"/>
      <c r="DE470" s="99"/>
      <c r="DF470" s="99"/>
      <c r="DG470" s="99"/>
      <c r="DH470" s="99"/>
      <c r="DI470" s="99"/>
      <c r="DJ470" s="99"/>
      <c r="DK470" s="99"/>
      <c r="DL470" s="99"/>
      <c r="DM470" s="99"/>
      <c r="DN470" s="99"/>
      <c r="DO470" s="99"/>
      <c r="DP470" s="99"/>
      <c r="DQ470" s="99"/>
      <c r="DR470" s="99"/>
      <c r="DS470" s="99"/>
      <c r="DT470" s="99"/>
      <c r="DU470" s="99"/>
      <c r="FX470" s="52"/>
      <c r="FY470" s="52"/>
      <c r="FZ470" s="52"/>
      <c r="GA470" s="52"/>
      <c r="GB470" s="52"/>
      <c r="GD470" s="51">
        <f t="shared" si="42"/>
        <v>0</v>
      </c>
      <c r="GL470" s="74"/>
      <c r="GM470" s="74"/>
      <c r="GN470" s="74"/>
      <c r="GO470" s="74"/>
      <c r="GP470" s="74"/>
      <c r="GQ470" s="74"/>
      <c r="GR470" s="74"/>
      <c r="GS470" s="74"/>
      <c r="GT470" s="74"/>
      <c r="GU470" s="74"/>
      <c r="GV470" s="74"/>
      <c r="GW470" s="74"/>
      <c r="GX470" s="74"/>
      <c r="GY470" s="74"/>
      <c r="GZ470" s="74"/>
      <c r="HA470" s="74"/>
      <c r="HB470" s="74"/>
      <c r="HC470" s="74"/>
      <c r="HD470" s="74"/>
      <c r="HE470" s="74"/>
      <c r="HF470" s="74"/>
      <c r="HG470" s="74"/>
    </row>
    <row r="471" spans="3:215" s="51" customFormat="1" x14ac:dyDescent="0.25">
      <c r="C471" s="76"/>
      <c r="D471" s="52"/>
      <c r="E471" s="52"/>
      <c r="F471" s="52"/>
      <c r="G471" s="52"/>
      <c r="H471" s="52"/>
      <c r="I471" s="52"/>
      <c r="J471" s="52"/>
      <c r="K471" s="52"/>
      <c r="M471" s="51">
        <f t="shared" si="43"/>
        <v>0</v>
      </c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CL471" s="52"/>
      <c r="CM471" s="52"/>
      <c r="CN471" s="52"/>
      <c r="CO471" s="52"/>
      <c r="CP471" s="52"/>
      <c r="CR471" s="51" t="e">
        <f>$AP$3*#REF!</f>
        <v>#REF!</v>
      </c>
      <c r="CZ471" s="99"/>
      <c r="DA471" s="99"/>
      <c r="DB471" s="99"/>
      <c r="DC471" s="99"/>
      <c r="DD471" s="99"/>
      <c r="DE471" s="99"/>
      <c r="DF471" s="99"/>
      <c r="DG471" s="99"/>
      <c r="DH471" s="99"/>
      <c r="DI471" s="99"/>
      <c r="DJ471" s="99"/>
      <c r="DK471" s="99"/>
      <c r="DL471" s="99"/>
      <c r="DM471" s="99"/>
      <c r="DN471" s="99"/>
      <c r="DO471" s="99"/>
      <c r="DP471" s="99"/>
      <c r="DQ471" s="99"/>
      <c r="DR471" s="99"/>
      <c r="DS471" s="99"/>
      <c r="DT471" s="99"/>
      <c r="DU471" s="99"/>
      <c r="FX471" s="52"/>
      <c r="FY471" s="52"/>
      <c r="FZ471" s="52"/>
      <c r="GA471" s="52"/>
      <c r="GB471" s="52"/>
      <c r="GD471" s="51">
        <f t="shared" si="42"/>
        <v>0</v>
      </c>
      <c r="GL471" s="74"/>
      <c r="GM471" s="74"/>
      <c r="GN471" s="74"/>
      <c r="GO471" s="74"/>
      <c r="GP471" s="74"/>
      <c r="GQ471" s="74"/>
      <c r="GR471" s="74"/>
      <c r="GS471" s="74"/>
      <c r="GT471" s="74"/>
      <c r="GU471" s="74"/>
      <c r="GV471" s="74"/>
      <c r="GW471" s="74"/>
      <c r="GX471" s="74"/>
      <c r="GY471" s="74"/>
      <c r="GZ471" s="74"/>
      <c r="HA471" s="74"/>
      <c r="HB471" s="74"/>
      <c r="HC471" s="74"/>
      <c r="HD471" s="74"/>
      <c r="HE471" s="74"/>
      <c r="HF471" s="74"/>
      <c r="HG471" s="74"/>
    </row>
    <row r="472" spans="3:215" s="51" customFormat="1" x14ac:dyDescent="0.25">
      <c r="C472" s="76"/>
      <c r="D472" s="52"/>
      <c r="E472" s="52"/>
      <c r="F472" s="52"/>
      <c r="G472" s="52"/>
      <c r="H472" s="52"/>
      <c r="I472" s="52"/>
      <c r="J472" s="52"/>
      <c r="K472" s="52"/>
      <c r="M472" s="51">
        <f t="shared" si="43"/>
        <v>0</v>
      </c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CL472" s="52"/>
      <c r="CM472" s="52"/>
      <c r="CN472" s="52"/>
      <c r="CO472" s="52"/>
      <c r="CP472" s="52"/>
      <c r="CR472" s="51" t="e">
        <f>$AP$3*#REF!</f>
        <v>#REF!</v>
      </c>
      <c r="CZ472" s="99"/>
      <c r="DA472" s="99"/>
      <c r="DB472" s="99"/>
      <c r="DC472" s="99"/>
      <c r="DD472" s="99"/>
      <c r="DE472" s="99"/>
      <c r="DF472" s="99"/>
      <c r="DG472" s="99"/>
      <c r="DH472" s="99"/>
      <c r="DI472" s="99"/>
      <c r="DJ472" s="99"/>
      <c r="DK472" s="99"/>
      <c r="DL472" s="99"/>
      <c r="DM472" s="99"/>
      <c r="DN472" s="99"/>
      <c r="DO472" s="99"/>
      <c r="DP472" s="99"/>
      <c r="DQ472" s="99"/>
      <c r="DR472" s="99"/>
      <c r="DS472" s="99"/>
      <c r="DT472" s="99"/>
      <c r="DU472" s="99"/>
      <c r="FX472" s="52"/>
      <c r="FY472" s="52"/>
      <c r="FZ472" s="52"/>
      <c r="GA472" s="52"/>
      <c r="GB472" s="52"/>
      <c r="GD472" s="51">
        <f t="shared" si="42"/>
        <v>0</v>
      </c>
      <c r="GL472" s="74"/>
      <c r="GM472" s="74"/>
      <c r="GN472" s="74"/>
      <c r="GO472" s="74"/>
      <c r="GP472" s="74"/>
      <c r="GQ472" s="74"/>
      <c r="GR472" s="74"/>
      <c r="GS472" s="74"/>
      <c r="GT472" s="74"/>
      <c r="GU472" s="74"/>
      <c r="GV472" s="74"/>
      <c r="GW472" s="74"/>
      <c r="GX472" s="74"/>
      <c r="GY472" s="74"/>
      <c r="GZ472" s="74"/>
      <c r="HA472" s="74"/>
      <c r="HB472" s="74"/>
      <c r="HC472" s="74"/>
      <c r="HD472" s="74"/>
      <c r="HE472" s="74"/>
      <c r="HF472" s="74"/>
      <c r="HG472" s="74"/>
    </row>
    <row r="473" spans="3:215" s="51" customFormat="1" x14ac:dyDescent="0.25">
      <c r="C473" s="76"/>
      <c r="D473" s="52"/>
      <c r="E473" s="52"/>
      <c r="F473" s="52"/>
      <c r="G473" s="52"/>
      <c r="H473" s="52"/>
      <c r="I473" s="52"/>
      <c r="J473" s="52"/>
      <c r="K473" s="52"/>
      <c r="M473" s="51">
        <f t="shared" si="43"/>
        <v>0</v>
      </c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CL473" s="52"/>
      <c r="CM473" s="52"/>
      <c r="CN473" s="52"/>
      <c r="CO473" s="52"/>
      <c r="CP473" s="52"/>
      <c r="CR473" s="51" t="e">
        <f>$AP$3*#REF!</f>
        <v>#REF!</v>
      </c>
      <c r="CZ473" s="99"/>
      <c r="DA473" s="99"/>
      <c r="DB473" s="99"/>
      <c r="DC473" s="99"/>
      <c r="DD473" s="99"/>
      <c r="DE473" s="99"/>
      <c r="DF473" s="99"/>
      <c r="DG473" s="99"/>
      <c r="DH473" s="99"/>
      <c r="DI473" s="99"/>
      <c r="DJ473" s="99"/>
      <c r="DK473" s="99"/>
      <c r="DL473" s="99"/>
      <c r="DM473" s="99"/>
      <c r="DN473" s="99"/>
      <c r="DO473" s="99"/>
      <c r="DP473" s="99"/>
      <c r="DQ473" s="99"/>
      <c r="DR473" s="99"/>
      <c r="DS473" s="99"/>
      <c r="DT473" s="99"/>
      <c r="DU473" s="99"/>
      <c r="FX473" s="52"/>
      <c r="FY473" s="52"/>
      <c r="FZ473" s="52"/>
      <c r="GA473" s="52"/>
      <c r="GB473" s="52"/>
      <c r="GD473" s="51">
        <f t="shared" si="42"/>
        <v>0</v>
      </c>
      <c r="GL473" s="74"/>
      <c r="GM473" s="74"/>
      <c r="GN473" s="74"/>
      <c r="GO473" s="74"/>
      <c r="GP473" s="74"/>
      <c r="GQ473" s="74"/>
      <c r="GR473" s="74"/>
      <c r="GS473" s="74"/>
      <c r="GT473" s="74"/>
      <c r="GU473" s="74"/>
      <c r="GV473" s="74"/>
      <c r="GW473" s="74"/>
      <c r="GX473" s="74"/>
      <c r="GY473" s="74"/>
      <c r="GZ473" s="74"/>
      <c r="HA473" s="74"/>
      <c r="HB473" s="74"/>
      <c r="HC473" s="74"/>
      <c r="HD473" s="74"/>
      <c r="HE473" s="74"/>
      <c r="HF473" s="74"/>
      <c r="HG473" s="74"/>
    </row>
    <row r="474" spans="3:215" s="51" customFormat="1" x14ac:dyDescent="0.25">
      <c r="C474" s="76"/>
      <c r="D474" s="52"/>
      <c r="E474" s="52"/>
      <c r="F474" s="52"/>
      <c r="G474" s="52"/>
      <c r="H474" s="52"/>
      <c r="I474" s="52"/>
      <c r="J474" s="52"/>
      <c r="K474" s="52"/>
      <c r="M474" s="51">
        <f t="shared" si="43"/>
        <v>0</v>
      </c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CL474" s="52"/>
      <c r="CM474" s="52"/>
      <c r="CN474" s="52"/>
      <c r="CO474" s="52"/>
      <c r="CP474" s="52"/>
      <c r="CR474" s="51" t="e">
        <f>$AP$3*#REF!</f>
        <v>#REF!</v>
      </c>
      <c r="CZ474" s="99"/>
      <c r="DA474" s="99"/>
      <c r="DB474" s="99"/>
      <c r="DC474" s="99"/>
      <c r="DD474" s="99"/>
      <c r="DE474" s="99"/>
      <c r="DF474" s="99"/>
      <c r="DG474" s="99"/>
      <c r="DH474" s="99"/>
      <c r="DI474" s="99"/>
      <c r="DJ474" s="99"/>
      <c r="DK474" s="99"/>
      <c r="DL474" s="99"/>
      <c r="DM474" s="99"/>
      <c r="DN474" s="99"/>
      <c r="DO474" s="99"/>
      <c r="DP474" s="99"/>
      <c r="DQ474" s="99"/>
      <c r="DR474" s="99"/>
      <c r="DS474" s="99"/>
      <c r="DT474" s="99"/>
      <c r="DU474" s="99"/>
      <c r="FX474" s="52"/>
      <c r="FY474" s="52"/>
      <c r="FZ474" s="52"/>
      <c r="GA474" s="52"/>
      <c r="GB474" s="52"/>
      <c r="GD474" s="51">
        <f t="shared" si="42"/>
        <v>0</v>
      </c>
      <c r="GL474" s="74"/>
      <c r="GM474" s="74"/>
      <c r="GN474" s="74"/>
      <c r="GO474" s="74"/>
      <c r="GP474" s="74"/>
      <c r="GQ474" s="74"/>
      <c r="GR474" s="74"/>
      <c r="GS474" s="74"/>
      <c r="GT474" s="74"/>
      <c r="GU474" s="74"/>
      <c r="GV474" s="74"/>
      <c r="GW474" s="74"/>
      <c r="GX474" s="74"/>
      <c r="GY474" s="74"/>
      <c r="GZ474" s="74"/>
      <c r="HA474" s="74"/>
      <c r="HB474" s="74"/>
      <c r="HC474" s="74"/>
      <c r="HD474" s="74"/>
      <c r="HE474" s="74"/>
      <c r="HF474" s="74"/>
      <c r="HG474" s="74"/>
    </row>
    <row r="475" spans="3:215" s="51" customFormat="1" x14ac:dyDescent="0.25">
      <c r="C475" s="76"/>
      <c r="D475" s="52"/>
      <c r="E475" s="52"/>
      <c r="F475" s="52"/>
      <c r="G475" s="52"/>
      <c r="H475" s="52"/>
      <c r="I475" s="52"/>
      <c r="J475" s="52"/>
      <c r="K475" s="52"/>
      <c r="M475" s="51">
        <f t="shared" si="43"/>
        <v>0</v>
      </c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CL475" s="52"/>
      <c r="CM475" s="52"/>
      <c r="CN475" s="52"/>
      <c r="CO475" s="52"/>
      <c r="CP475" s="52"/>
      <c r="CR475" s="51" t="e">
        <f>$AP$3*#REF!</f>
        <v>#REF!</v>
      </c>
      <c r="CZ475" s="99"/>
      <c r="DA475" s="99"/>
      <c r="DB475" s="99"/>
      <c r="DC475" s="99"/>
      <c r="DD475" s="99"/>
      <c r="DE475" s="99"/>
      <c r="DF475" s="99"/>
      <c r="DG475" s="99"/>
      <c r="DH475" s="99"/>
      <c r="DI475" s="99"/>
      <c r="DJ475" s="99"/>
      <c r="DK475" s="99"/>
      <c r="DL475" s="99"/>
      <c r="DM475" s="99"/>
      <c r="DN475" s="99"/>
      <c r="DO475" s="99"/>
      <c r="DP475" s="99"/>
      <c r="DQ475" s="99"/>
      <c r="DR475" s="99"/>
      <c r="DS475" s="99"/>
      <c r="DT475" s="99"/>
      <c r="DU475" s="99"/>
      <c r="FX475" s="52"/>
      <c r="FY475" s="52"/>
      <c r="FZ475" s="52"/>
      <c r="GA475" s="52"/>
      <c r="GB475" s="52"/>
      <c r="GD475" s="51">
        <f t="shared" si="42"/>
        <v>0</v>
      </c>
      <c r="GL475" s="74"/>
      <c r="GM475" s="74"/>
      <c r="GN475" s="74"/>
      <c r="GO475" s="74"/>
      <c r="GP475" s="74"/>
      <c r="GQ475" s="74"/>
      <c r="GR475" s="74"/>
      <c r="GS475" s="74"/>
      <c r="GT475" s="74"/>
      <c r="GU475" s="74"/>
      <c r="GV475" s="74"/>
      <c r="GW475" s="74"/>
      <c r="GX475" s="74"/>
      <c r="GY475" s="74"/>
      <c r="GZ475" s="74"/>
      <c r="HA475" s="74"/>
      <c r="HB475" s="74"/>
      <c r="HC475" s="74"/>
      <c r="HD475" s="74"/>
      <c r="HE475" s="74"/>
      <c r="HF475" s="74"/>
      <c r="HG475" s="74"/>
    </row>
    <row r="476" spans="3:215" s="51" customFormat="1" x14ac:dyDescent="0.25">
      <c r="C476" s="76"/>
      <c r="D476" s="52"/>
      <c r="E476" s="52"/>
      <c r="F476" s="52"/>
      <c r="G476" s="52"/>
      <c r="H476" s="52"/>
      <c r="I476" s="52"/>
      <c r="J476" s="52"/>
      <c r="K476" s="52"/>
      <c r="M476" s="51">
        <f t="shared" si="43"/>
        <v>0</v>
      </c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CL476" s="52"/>
      <c r="CM476" s="52"/>
      <c r="CN476" s="52"/>
      <c r="CO476" s="52"/>
      <c r="CP476" s="52"/>
      <c r="CR476" s="51" t="e">
        <f>$AP$3*#REF!</f>
        <v>#REF!</v>
      </c>
      <c r="CZ476" s="99"/>
      <c r="DA476" s="99"/>
      <c r="DB476" s="99"/>
      <c r="DC476" s="99"/>
      <c r="DD476" s="99"/>
      <c r="DE476" s="99"/>
      <c r="DF476" s="99"/>
      <c r="DG476" s="99"/>
      <c r="DH476" s="99"/>
      <c r="DI476" s="99"/>
      <c r="DJ476" s="99"/>
      <c r="DK476" s="99"/>
      <c r="DL476" s="99"/>
      <c r="DM476" s="99"/>
      <c r="DN476" s="99"/>
      <c r="DO476" s="99"/>
      <c r="DP476" s="99"/>
      <c r="DQ476" s="99"/>
      <c r="DR476" s="99"/>
      <c r="DS476" s="99"/>
      <c r="DT476" s="99"/>
      <c r="DU476" s="99"/>
      <c r="FX476" s="52"/>
      <c r="FY476" s="52"/>
      <c r="FZ476" s="52"/>
      <c r="GA476" s="52"/>
      <c r="GB476" s="52"/>
      <c r="GD476" s="51">
        <f t="shared" si="42"/>
        <v>0</v>
      </c>
      <c r="GL476" s="74"/>
      <c r="GM476" s="74"/>
      <c r="GN476" s="74"/>
      <c r="GO476" s="74"/>
      <c r="GP476" s="74"/>
      <c r="GQ476" s="74"/>
      <c r="GR476" s="74"/>
      <c r="GS476" s="74"/>
      <c r="GT476" s="74"/>
      <c r="GU476" s="74"/>
      <c r="GV476" s="74"/>
      <c r="GW476" s="74"/>
      <c r="GX476" s="74"/>
      <c r="GY476" s="74"/>
      <c r="GZ476" s="74"/>
      <c r="HA476" s="74"/>
      <c r="HB476" s="74"/>
      <c r="HC476" s="74"/>
      <c r="HD476" s="74"/>
      <c r="HE476" s="74"/>
      <c r="HF476" s="74"/>
      <c r="HG476" s="74"/>
    </row>
    <row r="477" spans="3:215" s="51" customFormat="1" x14ac:dyDescent="0.25">
      <c r="C477" s="76"/>
      <c r="D477" s="52"/>
      <c r="E477" s="52"/>
      <c r="F477" s="52"/>
      <c r="G477" s="52"/>
      <c r="H477" s="52"/>
      <c r="I477" s="52"/>
      <c r="J477" s="52"/>
      <c r="K477" s="52"/>
      <c r="M477" s="51">
        <f t="shared" si="43"/>
        <v>0</v>
      </c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CL477" s="52"/>
      <c r="CM477" s="52"/>
      <c r="CN477" s="52"/>
      <c r="CO477" s="52"/>
      <c r="CP477" s="52"/>
      <c r="CR477" s="51" t="e">
        <f>$AP$3*#REF!</f>
        <v>#REF!</v>
      </c>
      <c r="CZ477" s="99"/>
      <c r="DA477" s="99"/>
      <c r="DB477" s="99"/>
      <c r="DC477" s="99"/>
      <c r="DD477" s="99"/>
      <c r="DE477" s="99"/>
      <c r="DF477" s="99"/>
      <c r="DG477" s="99"/>
      <c r="DH477" s="99"/>
      <c r="DI477" s="99"/>
      <c r="DJ477" s="99"/>
      <c r="DK477" s="99"/>
      <c r="DL477" s="99"/>
      <c r="DM477" s="99"/>
      <c r="DN477" s="99"/>
      <c r="DO477" s="99"/>
      <c r="DP477" s="99"/>
      <c r="DQ477" s="99"/>
      <c r="DR477" s="99"/>
      <c r="DS477" s="99"/>
      <c r="DT477" s="99"/>
      <c r="DU477" s="99"/>
      <c r="FX477" s="52"/>
      <c r="FY477" s="52"/>
      <c r="FZ477" s="52"/>
      <c r="GA477" s="52"/>
      <c r="GB477" s="52"/>
      <c r="GD477" s="51">
        <f t="shared" si="42"/>
        <v>0</v>
      </c>
      <c r="GL477" s="74"/>
      <c r="GM477" s="74"/>
      <c r="GN477" s="74"/>
      <c r="GO477" s="74"/>
      <c r="GP477" s="74"/>
      <c r="GQ477" s="74"/>
      <c r="GR477" s="74"/>
      <c r="GS477" s="74"/>
      <c r="GT477" s="74"/>
      <c r="GU477" s="74"/>
      <c r="GV477" s="74"/>
      <c r="GW477" s="74"/>
      <c r="GX477" s="74"/>
      <c r="GY477" s="74"/>
      <c r="GZ477" s="74"/>
      <c r="HA477" s="74"/>
      <c r="HB477" s="74"/>
      <c r="HC477" s="74"/>
      <c r="HD477" s="74"/>
      <c r="HE477" s="74"/>
      <c r="HF477" s="74"/>
      <c r="HG477" s="74"/>
    </row>
    <row r="478" spans="3:215" s="51" customFormat="1" x14ac:dyDescent="0.25">
      <c r="C478" s="76"/>
      <c r="D478" s="52"/>
      <c r="E478" s="52"/>
      <c r="F478" s="52"/>
      <c r="G478" s="52"/>
      <c r="H478" s="52"/>
      <c r="I478" s="52"/>
      <c r="J478" s="52"/>
      <c r="K478" s="52"/>
      <c r="M478" s="51">
        <f t="shared" si="43"/>
        <v>0</v>
      </c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CL478" s="52"/>
      <c r="CM478" s="52"/>
      <c r="CN478" s="52"/>
      <c r="CO478" s="52"/>
      <c r="CP478" s="52"/>
      <c r="CR478" s="51" t="e">
        <f>$AP$3*#REF!</f>
        <v>#REF!</v>
      </c>
      <c r="CZ478" s="99"/>
      <c r="DA478" s="99"/>
      <c r="DB478" s="99"/>
      <c r="DC478" s="99"/>
      <c r="DD478" s="99"/>
      <c r="DE478" s="99"/>
      <c r="DF478" s="99"/>
      <c r="DG478" s="99"/>
      <c r="DH478" s="99"/>
      <c r="DI478" s="99"/>
      <c r="DJ478" s="99"/>
      <c r="DK478" s="99"/>
      <c r="DL478" s="99"/>
      <c r="DM478" s="99"/>
      <c r="DN478" s="99"/>
      <c r="DO478" s="99"/>
      <c r="DP478" s="99"/>
      <c r="DQ478" s="99"/>
      <c r="DR478" s="99"/>
      <c r="DS478" s="99"/>
      <c r="DT478" s="99"/>
      <c r="DU478" s="99"/>
      <c r="FX478" s="52"/>
      <c r="FY478" s="52"/>
      <c r="FZ478" s="52"/>
      <c r="GA478" s="52"/>
      <c r="GB478" s="52"/>
      <c r="GD478" s="51">
        <f t="shared" si="42"/>
        <v>0</v>
      </c>
      <c r="GL478" s="74"/>
      <c r="GM478" s="74"/>
      <c r="GN478" s="74"/>
      <c r="GO478" s="74"/>
      <c r="GP478" s="74"/>
      <c r="GQ478" s="74"/>
      <c r="GR478" s="74"/>
      <c r="GS478" s="74"/>
      <c r="GT478" s="74"/>
      <c r="GU478" s="74"/>
      <c r="GV478" s="74"/>
      <c r="GW478" s="74"/>
      <c r="GX478" s="74"/>
      <c r="GY478" s="74"/>
      <c r="GZ478" s="74"/>
      <c r="HA478" s="74"/>
      <c r="HB478" s="74"/>
      <c r="HC478" s="74"/>
      <c r="HD478" s="74"/>
      <c r="HE478" s="74"/>
      <c r="HF478" s="74"/>
      <c r="HG478" s="74"/>
    </row>
    <row r="479" spans="3:215" s="51" customFormat="1" x14ac:dyDescent="0.25">
      <c r="C479" s="76"/>
      <c r="D479" s="52"/>
      <c r="E479" s="52"/>
      <c r="F479" s="52"/>
      <c r="G479" s="52"/>
      <c r="H479" s="52"/>
      <c r="I479" s="52"/>
      <c r="J479" s="52"/>
      <c r="K479" s="52"/>
      <c r="M479" s="51">
        <f t="shared" si="43"/>
        <v>0</v>
      </c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CL479" s="52"/>
      <c r="CM479" s="52"/>
      <c r="CN479" s="52"/>
      <c r="CO479" s="52"/>
      <c r="CP479" s="52"/>
      <c r="CR479" s="51" t="e">
        <f>$AP$3*#REF!</f>
        <v>#REF!</v>
      </c>
      <c r="CZ479" s="99"/>
      <c r="DA479" s="99"/>
      <c r="DB479" s="99"/>
      <c r="DC479" s="99"/>
      <c r="DD479" s="99"/>
      <c r="DE479" s="99"/>
      <c r="DF479" s="99"/>
      <c r="DG479" s="99"/>
      <c r="DH479" s="99"/>
      <c r="DI479" s="99"/>
      <c r="DJ479" s="99"/>
      <c r="DK479" s="99"/>
      <c r="DL479" s="99"/>
      <c r="DM479" s="99"/>
      <c r="DN479" s="99"/>
      <c r="DO479" s="99"/>
      <c r="DP479" s="99"/>
      <c r="DQ479" s="99"/>
      <c r="DR479" s="99"/>
      <c r="DS479" s="99"/>
      <c r="DT479" s="99"/>
      <c r="DU479" s="99"/>
      <c r="FX479" s="52"/>
      <c r="FY479" s="52"/>
      <c r="FZ479" s="52"/>
      <c r="GA479" s="52"/>
      <c r="GB479" s="52"/>
      <c r="GD479" s="51">
        <f t="shared" si="42"/>
        <v>0</v>
      </c>
      <c r="GL479" s="74"/>
      <c r="GM479" s="74"/>
      <c r="GN479" s="74"/>
      <c r="GO479" s="74"/>
      <c r="GP479" s="74"/>
      <c r="GQ479" s="74"/>
      <c r="GR479" s="74"/>
      <c r="GS479" s="74"/>
      <c r="GT479" s="74"/>
      <c r="GU479" s="74"/>
      <c r="GV479" s="74"/>
      <c r="GW479" s="74"/>
      <c r="GX479" s="74"/>
      <c r="GY479" s="74"/>
      <c r="GZ479" s="74"/>
      <c r="HA479" s="74"/>
      <c r="HB479" s="74"/>
      <c r="HC479" s="74"/>
      <c r="HD479" s="74"/>
      <c r="HE479" s="74"/>
      <c r="HF479" s="74"/>
      <c r="HG479" s="74"/>
    </row>
    <row r="480" spans="3:215" s="51" customFormat="1" x14ac:dyDescent="0.25">
      <c r="C480" s="76"/>
      <c r="D480" s="52"/>
      <c r="E480" s="52"/>
      <c r="F480" s="52"/>
      <c r="G480" s="52"/>
      <c r="H480" s="52"/>
      <c r="I480" s="52"/>
      <c r="J480" s="52"/>
      <c r="K480" s="52"/>
      <c r="M480" s="51">
        <f t="shared" si="43"/>
        <v>0</v>
      </c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CL480" s="52"/>
      <c r="CM480" s="52"/>
      <c r="CN480" s="52"/>
      <c r="CO480" s="52"/>
      <c r="CP480" s="52"/>
      <c r="CR480" s="51" t="e">
        <f>$AP$3*#REF!</f>
        <v>#REF!</v>
      </c>
      <c r="CZ480" s="99"/>
      <c r="DA480" s="99"/>
      <c r="DB480" s="99"/>
      <c r="DC480" s="99"/>
      <c r="DD480" s="99"/>
      <c r="DE480" s="99"/>
      <c r="DF480" s="99"/>
      <c r="DG480" s="99"/>
      <c r="DH480" s="99"/>
      <c r="DI480" s="99"/>
      <c r="DJ480" s="99"/>
      <c r="DK480" s="99"/>
      <c r="DL480" s="99"/>
      <c r="DM480" s="99"/>
      <c r="DN480" s="99"/>
      <c r="DO480" s="99"/>
      <c r="DP480" s="99"/>
      <c r="DQ480" s="99"/>
      <c r="DR480" s="99"/>
      <c r="DS480" s="99"/>
      <c r="DT480" s="99"/>
      <c r="DU480" s="99"/>
      <c r="FX480" s="52"/>
      <c r="FY480" s="52"/>
      <c r="FZ480" s="52"/>
      <c r="GA480" s="52"/>
      <c r="GB480" s="52"/>
      <c r="GD480" s="51">
        <f t="shared" si="42"/>
        <v>0</v>
      </c>
      <c r="GL480" s="74"/>
      <c r="GM480" s="74"/>
      <c r="GN480" s="74"/>
      <c r="GO480" s="74"/>
      <c r="GP480" s="74"/>
      <c r="GQ480" s="74"/>
      <c r="GR480" s="74"/>
      <c r="GS480" s="74"/>
      <c r="GT480" s="74"/>
      <c r="GU480" s="74"/>
      <c r="GV480" s="74"/>
      <c r="GW480" s="74"/>
      <c r="GX480" s="74"/>
      <c r="GY480" s="74"/>
      <c r="GZ480" s="74"/>
      <c r="HA480" s="74"/>
      <c r="HB480" s="74"/>
      <c r="HC480" s="74"/>
      <c r="HD480" s="74"/>
      <c r="HE480" s="74"/>
      <c r="HF480" s="74"/>
      <c r="HG480" s="74"/>
    </row>
    <row r="481" spans="3:215" s="51" customFormat="1" x14ac:dyDescent="0.25">
      <c r="C481" s="76"/>
      <c r="D481" s="52"/>
      <c r="E481" s="52"/>
      <c r="F481" s="52"/>
      <c r="G481" s="52"/>
      <c r="H481" s="52"/>
      <c r="I481" s="52"/>
      <c r="J481" s="52"/>
      <c r="K481" s="52"/>
      <c r="M481" s="51">
        <f t="shared" si="43"/>
        <v>0</v>
      </c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CL481" s="52"/>
      <c r="CM481" s="52"/>
      <c r="CN481" s="52"/>
      <c r="CO481" s="52"/>
      <c r="CP481" s="52"/>
      <c r="CR481" s="51" t="e">
        <f>$AP$3*#REF!</f>
        <v>#REF!</v>
      </c>
      <c r="CZ481" s="99"/>
      <c r="DA481" s="99"/>
      <c r="DB481" s="99"/>
      <c r="DC481" s="99"/>
      <c r="DD481" s="99"/>
      <c r="DE481" s="99"/>
      <c r="DF481" s="99"/>
      <c r="DG481" s="99"/>
      <c r="DH481" s="99"/>
      <c r="DI481" s="99"/>
      <c r="DJ481" s="99"/>
      <c r="DK481" s="99"/>
      <c r="DL481" s="99"/>
      <c r="DM481" s="99"/>
      <c r="DN481" s="99"/>
      <c r="DO481" s="99"/>
      <c r="DP481" s="99"/>
      <c r="DQ481" s="99"/>
      <c r="DR481" s="99"/>
      <c r="DS481" s="99"/>
      <c r="DT481" s="99"/>
      <c r="DU481" s="99"/>
      <c r="FX481" s="52"/>
      <c r="FY481" s="52"/>
      <c r="FZ481" s="52"/>
      <c r="GA481" s="52"/>
      <c r="GB481" s="52"/>
      <c r="GD481" s="51">
        <f t="shared" si="42"/>
        <v>0</v>
      </c>
      <c r="GL481" s="74"/>
      <c r="GM481" s="74"/>
      <c r="GN481" s="74"/>
      <c r="GO481" s="74"/>
      <c r="GP481" s="74"/>
      <c r="GQ481" s="74"/>
      <c r="GR481" s="74"/>
      <c r="GS481" s="74"/>
      <c r="GT481" s="74"/>
      <c r="GU481" s="74"/>
      <c r="GV481" s="74"/>
      <c r="GW481" s="74"/>
      <c r="GX481" s="74"/>
      <c r="GY481" s="74"/>
      <c r="GZ481" s="74"/>
      <c r="HA481" s="74"/>
      <c r="HB481" s="74"/>
      <c r="HC481" s="74"/>
      <c r="HD481" s="74"/>
      <c r="HE481" s="74"/>
      <c r="HF481" s="74"/>
      <c r="HG481" s="74"/>
    </row>
    <row r="488" spans="3:215" x14ac:dyDescent="0.25">
      <c r="C488" s="99"/>
      <c r="D488" s="52" t="e">
        <f>SUBTOTAL(9,#REF!)</f>
        <v>#REF!</v>
      </c>
      <c r="F488" s="52" t="e">
        <f>SUBTOTAL(9,#REF!)</f>
        <v>#REF!</v>
      </c>
      <c r="G488" s="52" t="e">
        <f>SUBTOTAL(9,#REF!)</f>
        <v>#REF!</v>
      </c>
      <c r="I488" s="52" t="e">
        <f>SUBTOTAL(9,#REF!)</f>
        <v>#REF!</v>
      </c>
      <c r="J488" s="52" t="e">
        <f>SUBTOTAL(9,#REF!)</f>
        <v>#REF!</v>
      </c>
      <c r="K488" s="52" t="e">
        <f>SUBTOTAL(9,#REF!)</f>
        <v>#REF!</v>
      </c>
      <c r="L488" s="99"/>
      <c r="M488" s="99"/>
      <c r="N488" s="99"/>
      <c r="O488" s="99"/>
      <c r="P488" s="99"/>
      <c r="Q488" s="99"/>
      <c r="R488" s="99"/>
      <c r="S488" s="99"/>
      <c r="T488" s="99"/>
      <c r="CL488" s="52" t="e">
        <f>SUBTOTAL(9,#REF!)</f>
        <v>#REF!</v>
      </c>
      <c r="CN488" s="52" t="e">
        <f>SUBTOTAL(9,#REF!)</f>
        <v>#REF!</v>
      </c>
      <c r="CO488" s="52" t="e">
        <f>SUBTOTAL(9,#REF!)</f>
        <v>#REF!</v>
      </c>
      <c r="CP488" s="52" t="e">
        <f>SUBTOTAL(9,#REF!)</f>
        <v>#REF!</v>
      </c>
      <c r="CQ488" s="99"/>
      <c r="CR488" s="99"/>
      <c r="CS488" s="99"/>
      <c r="CT488" s="99"/>
      <c r="CU488" s="99"/>
      <c r="CV488" s="99"/>
      <c r="CW488" s="99"/>
      <c r="CX488" s="99"/>
      <c r="CY488" s="99"/>
      <c r="FX488" s="52" t="e">
        <f>SUBTOTAL(9,#REF!)</f>
        <v>#REF!</v>
      </c>
      <c r="FZ488" s="52" t="e">
        <f>SUBTOTAL(9,#REF!)</f>
        <v>#REF!</v>
      </c>
      <c r="GA488" s="52" t="e">
        <f>SUBTOTAL(9,#REF!)</f>
        <v>#REF!</v>
      </c>
      <c r="GB488" s="52" t="e">
        <f>SUBTOTAL(9,#REF!)</f>
        <v>#REF!</v>
      </c>
      <c r="GC488" s="74"/>
      <c r="GD488" s="74"/>
      <c r="GE488" s="74"/>
      <c r="GF488" s="74"/>
      <c r="GG488" s="74"/>
      <c r="GH488" s="74"/>
      <c r="GI488" s="74"/>
      <c r="GJ488" s="74"/>
      <c r="GK488" s="74"/>
    </row>
  </sheetData>
  <mergeCells count="65">
    <mergeCell ref="F33:F34"/>
    <mergeCell ref="F35:F41"/>
    <mergeCell ref="F55:F57"/>
    <mergeCell ref="I29:I32"/>
    <mergeCell ref="F75:F76"/>
    <mergeCell ref="I69:I74"/>
    <mergeCell ref="I66:I67"/>
    <mergeCell ref="I35:I41"/>
    <mergeCell ref="I33:I34"/>
    <mergeCell ref="F66:F67"/>
    <mergeCell ref="F69:F70"/>
    <mergeCell ref="F71:F72"/>
    <mergeCell ref="F73:F74"/>
    <mergeCell ref="E1:H1"/>
    <mergeCell ref="D3:F3"/>
    <mergeCell ref="G3:I3"/>
    <mergeCell ref="CL3:CN3"/>
    <mergeCell ref="D4:D6"/>
    <mergeCell ref="E4:E6"/>
    <mergeCell ref="G4:G6"/>
    <mergeCell ref="H4:H6"/>
    <mergeCell ref="I4:I6"/>
    <mergeCell ref="CL4:CL6"/>
    <mergeCell ref="F4:F6"/>
    <mergeCell ref="A3:A6"/>
    <mergeCell ref="B3:B6"/>
    <mergeCell ref="C3:C6"/>
    <mergeCell ref="FX3:FZ3"/>
    <mergeCell ref="CM4:CM6"/>
    <mergeCell ref="CN4:CN6"/>
    <mergeCell ref="FX4:FX6"/>
    <mergeCell ref="FY4:FY6"/>
    <mergeCell ref="FZ4:FZ6"/>
    <mergeCell ref="CL8:CN8"/>
    <mergeCell ref="FX8:FZ8"/>
    <mergeCell ref="B45:B46"/>
    <mergeCell ref="C45:C46"/>
    <mergeCell ref="E24:E25"/>
    <mergeCell ref="E29:E32"/>
    <mergeCell ref="E33:E34"/>
    <mergeCell ref="E35:E41"/>
    <mergeCell ref="D24:D25"/>
    <mergeCell ref="D29:D32"/>
    <mergeCell ref="D33:D34"/>
    <mergeCell ref="D35:D41"/>
    <mergeCell ref="G8:I8"/>
    <mergeCell ref="D8:F8"/>
    <mergeCell ref="F24:F25"/>
    <mergeCell ref="F29:F32"/>
    <mergeCell ref="D55:D57"/>
    <mergeCell ref="D66:D67"/>
    <mergeCell ref="D69:D74"/>
    <mergeCell ref="G29:G32"/>
    <mergeCell ref="H29:H32"/>
    <mergeCell ref="G33:G34"/>
    <mergeCell ref="H33:H34"/>
    <mergeCell ref="G35:G41"/>
    <mergeCell ref="H35:H41"/>
    <mergeCell ref="G66:G67"/>
    <mergeCell ref="H66:H67"/>
    <mergeCell ref="G69:G74"/>
    <mergeCell ref="H69:H74"/>
    <mergeCell ref="E55:E57"/>
    <mergeCell ref="E66:E67"/>
    <mergeCell ref="E69:E74"/>
  </mergeCells>
  <conditionalFormatting sqref="D7:E15 E10:E24 E26:F29 E33:F33 E42:E68 D75:E76">
    <cfRule type="cellIs" dxfId="17" priority="15" operator="equal">
      <formula>0</formula>
    </cfRule>
  </conditionalFormatting>
  <conditionalFormatting sqref="E9:E24 FY10 FY12:FY16 FY18:FY22 FY24 FY26 E26:E29 FY28 FY32 E33 FY34:FY44 E35 E42:E55 FY46:FY47 FY49:FY52 FY54:FY55 E58:E61 E65:E68 E75:E76">
    <cfRule type="cellIs" dxfId="16" priority="16" operator="equal">
      <formula>0</formula>
    </cfRule>
  </conditionalFormatting>
  <conditionalFormatting sqref="G3 J3:K3 J6:T6 F7 CL7:CY8 F9:F24 CN9:CY66 J30:T32 I33:T33 J34:T34 J36:T41 F42:F55 I42:T66 F58:F66 J67:T67 I68:T69 F69 J70:T74 FX70:GK76 F71 F73 F75 CL78:CY1048576 FX78:GK1048576 I9:T29">
    <cfRule type="cellIs" dxfId="15" priority="26" operator="equal">
      <formula>0</formula>
    </cfRule>
  </conditionalFormatting>
  <conditionalFormatting sqref="E35:T35 H42:H54 G42:G63 H56:H63 G64:H68 G75:T76 G9:H28">
    <cfRule type="cellIs" dxfId="14" priority="11" operator="equal">
      <formula>0</formula>
    </cfRule>
  </conditionalFormatting>
  <conditionalFormatting sqref="G7:T8 B9:B76 D78:T1048576">
    <cfRule type="cellIs" dxfId="13" priority="17" operator="equal">
      <formula>0</formula>
    </cfRule>
  </conditionalFormatting>
  <conditionalFormatting sqref="H35 H42:H54 H56:H65 H68 H75:H76 H9:H28">
    <cfRule type="cellIs" dxfId="12" priority="13" operator="equal">
      <formula>0</formula>
    </cfRule>
  </conditionalFormatting>
  <conditionalFormatting sqref="H35 H42:H54 H56:H68 H75:H76 H9:H28">
    <cfRule type="cellIs" dxfId="11" priority="12" operator="equal">
      <formula>0</formula>
    </cfRule>
  </conditionalFormatting>
  <conditionalFormatting sqref="CL3 CO3:CP3">
    <cfRule type="cellIs" dxfId="10" priority="21" operator="equal">
      <formula>0</formula>
    </cfRule>
  </conditionalFormatting>
  <conditionalFormatting sqref="CL67:CY76">
    <cfRule type="cellIs" dxfId="9" priority="3" operator="equal">
      <formula>0</formula>
    </cfRule>
  </conditionalFormatting>
  <conditionalFormatting sqref="CM9:CM28 CL9:CL63 CM35:CM63 CL64:CM66">
    <cfRule type="cellIs" dxfId="8" priority="10" operator="equal">
      <formula>0</formula>
    </cfRule>
  </conditionalFormatting>
  <conditionalFormatting sqref="FX3 GA3:GB3 GA6:GK6">
    <cfRule type="cellIs" dxfId="7" priority="19" operator="equal">
      <formula>0</formula>
    </cfRule>
  </conditionalFormatting>
  <conditionalFormatting sqref="FX68:GI69">
    <cfRule type="cellIs" dxfId="6" priority="1" operator="equal">
      <formula>0</formula>
    </cfRule>
  </conditionalFormatting>
  <conditionalFormatting sqref="FX7:GK10 GA11:GK17 FX12:FZ16 FX18:GK22 GA23:GK23 FX24:GK24 GA25:GK25 FX26:GK26 GA27:GK27 FX28:GK28 GA29:GK29 FZ30:GK31 FX32:GK32 GA33:GK33 FX34:GK44 GA45:GK45 FX46:GK47 GA48:GK48 FX49:GK52 GA53:GK53 FX54:GK61 D55:D57 D62:D64 FX62:FX67 FZ62:GK67 FY62:FY69 D66:D67">
    <cfRule type="cellIs" dxfId="5" priority="14" operator="equal">
      <formula>0</formula>
    </cfRule>
  </conditionalFormatting>
  <conditionalFormatting sqref="FY57:FY69">
    <cfRule type="cellIs" dxfId="4" priority="6" operator="equal">
      <formula>0</formula>
    </cfRule>
  </conditionalFormatting>
  <conditionalFormatting sqref="GD7:GD67 M7:M76 CR7:CR76 GB68:GB69 GD70:GD76 M78:M481 CR78:CR481 GD78:GD481">
    <cfRule type="cellIs" dxfId="3" priority="27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74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941"/>
  <sheetViews>
    <sheetView view="pageBreakPreview" zoomScale="60" zoomScaleNormal="70" workbookViewId="0">
      <pane xSplit="1" ySplit="3" topLeftCell="B1039" activePane="bottomRight" state="frozen"/>
      <selection pane="topRight" activeCell="B1" sqref="B1"/>
      <selection pane="bottomLeft" activeCell="A4" sqref="A4"/>
      <selection pane="bottomRight" activeCell="S1058" sqref="S1058"/>
    </sheetView>
  </sheetViews>
  <sheetFormatPr defaultRowHeight="15.75" x14ac:dyDescent="0.25"/>
  <cols>
    <col min="1" max="1" width="53" style="9" customWidth="1"/>
    <col min="2" max="2" width="13" style="52" customWidth="1"/>
    <col min="3" max="3" width="13.85546875" style="52" customWidth="1"/>
    <col min="4" max="5" width="15.7109375" style="52" hidden="1" customWidth="1"/>
    <col min="6" max="6" width="14.7109375" style="52" hidden="1" customWidth="1"/>
    <col min="7" max="8" width="13.85546875" style="52" customWidth="1"/>
    <col min="9" max="10" width="13.85546875" style="52" hidden="1" customWidth="1"/>
    <col min="11" max="12" width="13.85546875" style="52" customWidth="1"/>
    <col min="13" max="14" width="13.85546875" style="52" hidden="1" customWidth="1"/>
    <col min="15" max="16" width="12.85546875" style="52" customWidth="1"/>
    <col min="17" max="17" width="11.85546875" style="52" hidden="1" customWidth="1"/>
    <col min="18" max="18" width="13.7109375" style="52" hidden="1" customWidth="1"/>
    <col min="19" max="20" width="13.85546875" style="52" customWidth="1"/>
    <col min="21" max="21" width="48.5703125" style="51" hidden="1" customWidth="1"/>
    <col min="22" max="22" width="61" style="51" hidden="1" customWidth="1"/>
    <col min="23" max="23" width="51.42578125" style="51" hidden="1" customWidth="1"/>
    <col min="24" max="29" width="13.85546875" style="51" hidden="1" customWidth="1"/>
    <col min="30" max="39" width="9.140625" hidden="1" customWidth="1"/>
    <col min="40" max="50" width="0" hidden="1" customWidth="1"/>
    <col min="51" max="51" width="34.140625" hidden="1" customWidth="1"/>
    <col min="52" max="104" width="0" hidden="1" customWidth="1"/>
  </cols>
  <sheetData>
    <row r="1" spans="1:51" ht="31.7" customHeight="1" x14ac:dyDescent="0.25">
      <c r="A1" s="153" t="s">
        <v>0</v>
      </c>
      <c r="B1" s="122" t="s">
        <v>1374</v>
      </c>
      <c r="C1" s="122" t="s">
        <v>1375</v>
      </c>
      <c r="D1" s="143" t="s">
        <v>1370</v>
      </c>
      <c r="E1" s="154"/>
      <c r="F1" s="122" t="s">
        <v>1369</v>
      </c>
      <c r="G1" s="122"/>
      <c r="H1" s="122"/>
      <c r="I1" s="122"/>
      <c r="J1" s="122"/>
      <c r="K1" s="122" t="s">
        <v>1354</v>
      </c>
      <c r="L1" s="122"/>
      <c r="M1" s="122"/>
      <c r="N1" s="122"/>
      <c r="O1" s="122" t="s">
        <v>2</v>
      </c>
      <c r="P1" s="122"/>
      <c r="Q1" s="122"/>
      <c r="R1" s="122"/>
      <c r="S1" s="122" t="s">
        <v>3</v>
      </c>
      <c r="T1" s="122"/>
      <c r="W1" s="31"/>
      <c r="X1" s="31"/>
      <c r="Y1" s="31"/>
      <c r="Z1" s="31"/>
      <c r="AA1" s="31"/>
      <c r="AB1" s="31"/>
      <c r="AC1" s="31"/>
      <c r="AD1">
        <v>38.870401009274666</v>
      </c>
      <c r="AE1">
        <v>47.909146789345492</v>
      </c>
      <c r="AF1">
        <v>30</v>
      </c>
      <c r="AY1" s="56">
        <f>1-0.0323144021585517</f>
        <v>0.96768559784144825</v>
      </c>
    </row>
    <row r="2" spans="1:51" ht="15.75" hidden="1" customHeight="1" x14ac:dyDescent="0.25">
      <c r="A2" s="153"/>
      <c r="B2" s="122"/>
      <c r="C2" s="122"/>
      <c r="D2" s="145"/>
      <c r="E2" s="155"/>
      <c r="F2" s="122" t="s">
        <v>1376</v>
      </c>
      <c r="G2" s="122" t="s">
        <v>1366</v>
      </c>
      <c r="H2" s="122"/>
      <c r="I2" s="122" t="s">
        <v>1345</v>
      </c>
      <c r="J2" s="122"/>
      <c r="K2" s="122" t="s">
        <v>1366</v>
      </c>
      <c r="L2" s="122"/>
      <c r="M2" s="122" t="s">
        <v>1345</v>
      </c>
      <c r="N2" s="122"/>
      <c r="O2" s="125" t="s">
        <v>1344</v>
      </c>
      <c r="P2" s="125"/>
      <c r="Q2" s="122" t="s">
        <v>1345</v>
      </c>
      <c r="R2" s="122"/>
      <c r="S2" s="122"/>
      <c r="T2" s="122"/>
      <c r="U2" s="31"/>
      <c r="V2" s="31"/>
      <c r="W2" s="31"/>
      <c r="X2" s="31"/>
      <c r="Y2" s="31"/>
      <c r="Z2" s="31"/>
      <c r="AA2" s="31"/>
      <c r="AB2" s="31"/>
      <c r="AC2" s="31"/>
    </row>
    <row r="3" spans="1:51" ht="36" customHeight="1" x14ac:dyDescent="0.25">
      <c r="A3" s="153"/>
      <c r="B3" s="122"/>
      <c r="C3" s="122"/>
      <c r="D3" s="53" t="s">
        <v>1376</v>
      </c>
      <c r="E3" s="53" t="s">
        <v>1</v>
      </c>
      <c r="F3" s="122"/>
      <c r="G3" s="53" t="s">
        <v>1377</v>
      </c>
      <c r="H3" s="53" t="s">
        <v>1</v>
      </c>
      <c r="I3" s="53" t="s">
        <v>1378</v>
      </c>
      <c r="J3" s="53" t="s">
        <v>1</v>
      </c>
      <c r="K3" s="53" t="s">
        <v>1378</v>
      </c>
      <c r="L3" s="53" t="s">
        <v>1</v>
      </c>
      <c r="M3" s="53" t="s">
        <v>1377</v>
      </c>
      <c r="N3" s="53" t="s">
        <v>1</v>
      </c>
      <c r="O3" s="53" t="s">
        <v>1377</v>
      </c>
      <c r="P3" s="53" t="s">
        <v>1</v>
      </c>
      <c r="Q3" s="53" t="s">
        <v>1377</v>
      </c>
      <c r="R3" s="53" t="s">
        <v>1</v>
      </c>
      <c r="S3" s="53" t="s">
        <v>1065</v>
      </c>
      <c r="T3" s="53" t="s">
        <v>1</v>
      </c>
      <c r="U3" s="31"/>
      <c r="V3" s="31">
        <v>48.50504359783114</v>
      </c>
      <c r="W3" s="31"/>
      <c r="X3" s="31"/>
      <c r="Y3" s="31"/>
      <c r="Z3" s="31"/>
      <c r="AA3" s="31"/>
      <c r="AB3" s="31"/>
      <c r="AC3" s="31"/>
    </row>
    <row r="4" spans="1:51" x14ac:dyDescent="0.25">
      <c r="A4" s="127" t="s">
        <v>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32"/>
      <c r="V4" s="32"/>
      <c r="W4" s="32"/>
      <c r="X4" s="32"/>
      <c r="Y4" s="32"/>
      <c r="Z4" s="32"/>
      <c r="AA4" s="32"/>
      <c r="AB4" s="32"/>
      <c r="AC4" s="32"/>
    </row>
    <row r="5" spans="1:51" x14ac:dyDescent="0.25">
      <c r="A5" s="5" t="s">
        <v>68</v>
      </c>
      <c r="H5" s="52">
        <f t="shared" ref="H5" si="0">G5*$AD$1</f>
        <v>0</v>
      </c>
      <c r="L5" s="52">
        <f t="shared" ref="L5:L15" si="1">K5*AF$1</f>
        <v>0</v>
      </c>
      <c r="O5" s="54">
        <v>150</v>
      </c>
      <c r="P5" s="10">
        <v>8250</v>
      </c>
      <c r="Q5" s="10"/>
      <c r="R5" s="10"/>
      <c r="T5" s="52">
        <f t="shared" ref="T5:T17" si="2">S5*$V$3</f>
        <v>0</v>
      </c>
      <c r="U5" s="51" t="s">
        <v>1384</v>
      </c>
      <c r="V5" s="51">
        <f>$AY$1*H7</f>
        <v>2183.9305645003487</v>
      </c>
      <c r="AG5">
        <v>0</v>
      </c>
      <c r="AH5">
        <v>0</v>
      </c>
      <c r="AY5">
        <v>0</v>
      </c>
    </row>
    <row r="6" spans="1:51" x14ac:dyDescent="0.25">
      <c r="A6" s="4" t="s">
        <v>11</v>
      </c>
      <c r="F6" s="52">
        <v>100</v>
      </c>
      <c r="G6" s="52">
        <v>100</v>
      </c>
      <c r="H6" s="52">
        <f>AY6</f>
        <v>3761.4327238996789</v>
      </c>
      <c r="L6" s="52">
        <f t="shared" si="1"/>
        <v>0</v>
      </c>
      <c r="O6" s="54">
        <v>150</v>
      </c>
      <c r="P6" s="10">
        <v>8250</v>
      </c>
      <c r="Q6" s="10"/>
      <c r="R6" s="10"/>
      <c r="T6" s="52">
        <f t="shared" si="2"/>
        <v>0</v>
      </c>
      <c r="U6" s="51" t="s">
        <v>1383</v>
      </c>
      <c r="V6" s="51" t="e">
        <f>$AY$1*#REF!</f>
        <v>#REF!</v>
      </c>
      <c r="AG6">
        <v>60</v>
      </c>
      <c r="AH6">
        <v>40</v>
      </c>
      <c r="AY6">
        <v>3761.4327238996789</v>
      </c>
    </row>
    <row r="7" spans="1:51" x14ac:dyDescent="0.25">
      <c r="A7" s="4" t="s">
        <v>421</v>
      </c>
      <c r="F7" s="52">
        <v>140</v>
      </c>
      <c r="G7" s="52">
        <v>60</v>
      </c>
      <c r="H7" s="52">
        <f>AY7</f>
        <v>2256.8596343398071</v>
      </c>
      <c r="I7" s="52">
        <v>140</v>
      </c>
      <c r="J7" s="52">
        <f>I7*$AD$1</f>
        <v>5441.8561412984536</v>
      </c>
      <c r="L7" s="52">
        <f t="shared" si="1"/>
        <v>0</v>
      </c>
      <c r="T7" s="52">
        <f t="shared" si="2"/>
        <v>0</v>
      </c>
      <c r="V7" s="51" t="e">
        <f>$AY$1*#REF!</f>
        <v>#REF!</v>
      </c>
      <c r="AG7">
        <v>0</v>
      </c>
      <c r="AH7">
        <v>0</v>
      </c>
      <c r="AY7">
        <v>2256.8596343398071</v>
      </c>
    </row>
    <row r="8" spans="1:51" x14ac:dyDescent="0.25">
      <c r="A8" s="4" t="s">
        <v>64</v>
      </c>
      <c r="F8" s="125">
        <v>170</v>
      </c>
      <c r="G8" s="125">
        <v>102</v>
      </c>
      <c r="H8" s="125">
        <f>AY8</f>
        <v>3836.6613783776725</v>
      </c>
      <c r="I8" s="125"/>
      <c r="J8" s="125"/>
      <c r="L8" s="52">
        <f t="shared" si="1"/>
        <v>0</v>
      </c>
      <c r="O8" s="54">
        <v>280</v>
      </c>
      <c r="P8" s="10">
        <v>15400</v>
      </c>
      <c r="Q8" s="10"/>
      <c r="R8" s="10"/>
      <c r="T8" s="52">
        <f t="shared" si="2"/>
        <v>0</v>
      </c>
      <c r="U8" s="51" t="s">
        <v>1384</v>
      </c>
      <c r="V8" s="51">
        <f>$AY$1*H10</f>
        <v>0</v>
      </c>
      <c r="AG8">
        <v>102</v>
      </c>
      <c r="AH8">
        <v>68</v>
      </c>
      <c r="AY8">
        <v>3836.6613783776725</v>
      </c>
    </row>
    <row r="9" spans="1:51" x14ac:dyDescent="0.25">
      <c r="A9" s="4" t="s">
        <v>81</v>
      </c>
      <c r="F9" s="125"/>
      <c r="G9" s="125"/>
      <c r="H9" s="125"/>
      <c r="I9" s="125"/>
      <c r="J9" s="125"/>
      <c r="L9" s="52">
        <f t="shared" si="1"/>
        <v>0</v>
      </c>
      <c r="S9" s="11">
        <v>250</v>
      </c>
      <c r="T9" s="52">
        <f t="shared" si="2"/>
        <v>12126.260899457786</v>
      </c>
      <c r="V9" s="51">
        <f>$AY$1*H11</f>
        <v>0</v>
      </c>
      <c r="AG9">
        <v>0</v>
      </c>
      <c r="AH9">
        <v>0</v>
      </c>
      <c r="AY9">
        <v>0</v>
      </c>
    </row>
    <row r="10" spans="1:51" x14ac:dyDescent="0.25">
      <c r="A10" s="4" t="s">
        <v>65</v>
      </c>
      <c r="F10" s="125"/>
      <c r="G10" s="125"/>
      <c r="H10" s="125"/>
      <c r="I10" s="125"/>
      <c r="J10" s="125"/>
      <c r="L10" s="52">
        <f t="shared" si="1"/>
        <v>0</v>
      </c>
      <c r="T10" s="52">
        <f t="shared" si="2"/>
        <v>0</v>
      </c>
      <c r="V10" s="51">
        <f>$AY$1*H12</f>
        <v>0</v>
      </c>
      <c r="AG10">
        <v>0</v>
      </c>
      <c r="AH10">
        <v>0</v>
      </c>
      <c r="AY10">
        <v>0</v>
      </c>
    </row>
    <row r="11" spans="1:51" x14ac:dyDescent="0.25">
      <c r="A11" s="4" t="s">
        <v>66</v>
      </c>
      <c r="F11" s="125"/>
      <c r="G11" s="125"/>
      <c r="H11" s="125"/>
      <c r="I11" s="125"/>
      <c r="J11" s="125"/>
      <c r="L11" s="52">
        <f t="shared" si="1"/>
        <v>0</v>
      </c>
      <c r="O11" s="52">
        <v>300</v>
      </c>
      <c r="P11" s="52">
        <v>16500</v>
      </c>
      <c r="T11" s="52">
        <f t="shared" si="2"/>
        <v>0</v>
      </c>
      <c r="U11" s="51" t="s">
        <v>1381</v>
      </c>
      <c r="V11" s="51" t="e">
        <f>$AY$1*#REF!</f>
        <v>#REF!</v>
      </c>
      <c r="AG11">
        <v>0</v>
      </c>
      <c r="AH11">
        <v>0</v>
      </c>
      <c r="AY11">
        <v>0</v>
      </c>
    </row>
    <row r="12" spans="1:51" x14ac:dyDescent="0.25">
      <c r="A12" s="4" t="s">
        <v>67</v>
      </c>
      <c r="F12" s="125"/>
      <c r="G12" s="125"/>
      <c r="H12" s="125"/>
      <c r="I12" s="125"/>
      <c r="J12" s="125"/>
      <c r="L12" s="52">
        <f t="shared" si="1"/>
        <v>0</v>
      </c>
      <c r="O12" s="52">
        <v>320</v>
      </c>
      <c r="P12" s="52">
        <v>17600</v>
      </c>
      <c r="T12" s="52">
        <f t="shared" si="2"/>
        <v>0</v>
      </c>
      <c r="U12" s="51" t="s">
        <v>1381</v>
      </c>
      <c r="V12" s="51" t="e">
        <f>$AY$1*#REF!</f>
        <v>#REF!</v>
      </c>
      <c r="AG12">
        <v>0</v>
      </c>
      <c r="AH12">
        <v>0</v>
      </c>
      <c r="AY12">
        <v>0</v>
      </c>
    </row>
    <row r="13" spans="1:51" x14ac:dyDescent="0.25">
      <c r="A13" s="2" t="s">
        <v>69</v>
      </c>
      <c r="D13" s="126"/>
      <c r="E13" s="126"/>
      <c r="H13" s="52">
        <f t="shared" ref="H13:H15" si="3">G13*$AD$1</f>
        <v>0</v>
      </c>
      <c r="L13" s="52">
        <f t="shared" si="1"/>
        <v>0</v>
      </c>
      <c r="O13" s="54">
        <v>340</v>
      </c>
      <c r="P13" s="10">
        <v>18700</v>
      </c>
      <c r="Q13" s="10"/>
      <c r="R13" s="10"/>
      <c r="S13" s="28">
        <v>100</v>
      </c>
      <c r="T13" s="52">
        <f t="shared" si="2"/>
        <v>4850.5043597831136</v>
      </c>
      <c r="U13" s="51" t="s">
        <v>1384</v>
      </c>
      <c r="V13" s="51" t="e">
        <f>$AY$1*#REF!</f>
        <v>#REF!</v>
      </c>
      <c r="AG13">
        <v>0</v>
      </c>
      <c r="AH13">
        <v>0</v>
      </c>
      <c r="AY13">
        <v>0</v>
      </c>
    </row>
    <row r="14" spans="1:51" x14ac:dyDescent="0.25">
      <c r="A14" s="2" t="s">
        <v>82</v>
      </c>
      <c r="D14" s="126"/>
      <c r="E14" s="126"/>
      <c r="H14" s="52">
        <f t="shared" si="3"/>
        <v>0</v>
      </c>
      <c r="L14" s="52">
        <f t="shared" si="1"/>
        <v>0</v>
      </c>
      <c r="O14" s="54">
        <v>300</v>
      </c>
      <c r="P14" s="10">
        <v>16500</v>
      </c>
      <c r="Q14" s="10"/>
      <c r="R14" s="10"/>
      <c r="S14" s="28">
        <v>100</v>
      </c>
      <c r="T14" s="52">
        <f t="shared" si="2"/>
        <v>4850.5043597831136</v>
      </c>
      <c r="U14" s="51" t="s">
        <v>1384</v>
      </c>
      <c r="V14" s="51" t="e">
        <f>$AY$1*#REF!</f>
        <v>#REF!</v>
      </c>
      <c r="AG14">
        <v>0</v>
      </c>
      <c r="AH14">
        <v>0</v>
      </c>
      <c r="AY14">
        <v>0</v>
      </c>
    </row>
    <row r="15" spans="1:51" x14ac:dyDescent="0.25">
      <c r="A15" s="2" t="s">
        <v>70</v>
      </c>
      <c r="D15" s="126"/>
      <c r="E15" s="126"/>
      <c r="H15" s="52">
        <f t="shared" si="3"/>
        <v>0</v>
      </c>
      <c r="L15" s="52">
        <f t="shared" si="1"/>
        <v>0</v>
      </c>
      <c r="O15" s="54">
        <v>650</v>
      </c>
      <c r="P15" s="10">
        <v>35750</v>
      </c>
      <c r="Q15" s="10"/>
      <c r="R15" s="10"/>
      <c r="S15" s="28">
        <v>100</v>
      </c>
      <c r="T15" s="52">
        <f t="shared" si="2"/>
        <v>4850.5043597831136</v>
      </c>
      <c r="U15" s="51" t="s">
        <v>1384</v>
      </c>
      <c r="V15" s="51">
        <f>$AY$1*H16</f>
        <v>14195.548669252268</v>
      </c>
      <c r="AG15">
        <v>0</v>
      </c>
      <c r="AH15">
        <v>0</v>
      </c>
      <c r="AY15">
        <v>0</v>
      </c>
    </row>
    <row r="16" spans="1:51" x14ac:dyDescent="0.25">
      <c r="A16" s="3" t="s">
        <v>105</v>
      </c>
      <c r="B16" s="54"/>
      <c r="C16" s="128">
        <v>121318</v>
      </c>
      <c r="D16" s="126"/>
      <c r="E16" s="126"/>
      <c r="F16" s="122">
        <v>650</v>
      </c>
      <c r="G16" s="122">
        <v>390</v>
      </c>
      <c r="H16" s="122">
        <f>AY16</f>
        <v>14669.587623208748</v>
      </c>
      <c r="I16" s="122"/>
      <c r="J16" s="122"/>
      <c r="K16" s="122">
        <v>200</v>
      </c>
      <c r="L16" s="125">
        <f>K16*AF1</f>
        <v>6000</v>
      </c>
      <c r="M16" s="125"/>
      <c r="N16" s="125"/>
      <c r="O16" s="54"/>
      <c r="P16" s="54"/>
      <c r="Q16" s="10"/>
      <c r="R16" s="10"/>
      <c r="S16" s="54">
        <v>250</v>
      </c>
      <c r="T16" s="52">
        <f t="shared" si="2"/>
        <v>12126.260899457786</v>
      </c>
      <c r="U16" s="51" t="s">
        <v>1385</v>
      </c>
      <c r="V16" s="51">
        <f t="shared" ref="V16:V22" si="4">$AY$1*H18</f>
        <v>0</v>
      </c>
      <c r="AG16">
        <v>390</v>
      </c>
      <c r="AH16">
        <v>260</v>
      </c>
      <c r="AY16">
        <v>14669.587623208748</v>
      </c>
    </row>
    <row r="17" spans="1:51" x14ac:dyDescent="0.25">
      <c r="A17" s="3" t="s">
        <v>84</v>
      </c>
      <c r="B17" s="54"/>
      <c r="C17" s="128"/>
      <c r="D17" s="126"/>
      <c r="E17" s="126"/>
      <c r="F17" s="122"/>
      <c r="G17" s="122"/>
      <c r="H17" s="122"/>
      <c r="I17" s="122"/>
      <c r="J17" s="122"/>
      <c r="K17" s="122"/>
      <c r="L17" s="125"/>
      <c r="M17" s="125"/>
      <c r="N17" s="125"/>
      <c r="O17" s="11">
        <v>300</v>
      </c>
      <c r="P17" s="11">
        <v>16500</v>
      </c>
      <c r="Q17" s="11">
        <v>420</v>
      </c>
      <c r="R17" s="11">
        <f>Q17*56</f>
        <v>23520</v>
      </c>
      <c r="S17" s="28">
        <v>100</v>
      </c>
      <c r="T17" s="52">
        <f t="shared" si="2"/>
        <v>4850.5043597831136</v>
      </c>
      <c r="U17" s="51" t="s">
        <v>1381</v>
      </c>
      <c r="V17" s="51">
        <f t="shared" si="4"/>
        <v>109.19652822501742</v>
      </c>
      <c r="AG17">
        <v>0</v>
      </c>
      <c r="AH17">
        <v>0</v>
      </c>
      <c r="AY17">
        <v>0</v>
      </c>
    </row>
    <row r="18" spans="1:51" ht="51.75" customHeight="1" x14ac:dyDescent="0.25">
      <c r="A18" s="3" t="s">
        <v>71</v>
      </c>
      <c r="C18" s="128"/>
      <c r="D18" s="126"/>
      <c r="E18" s="126"/>
      <c r="F18" s="122"/>
      <c r="G18" s="122"/>
      <c r="H18" s="122"/>
      <c r="I18" s="122"/>
      <c r="J18" s="122"/>
      <c r="K18" s="122"/>
      <c r="L18" s="125"/>
      <c r="M18" s="125"/>
      <c r="N18" s="125"/>
      <c r="O18" s="54">
        <v>500</v>
      </c>
      <c r="P18" s="10">
        <v>27500</v>
      </c>
      <c r="Q18" s="10"/>
      <c r="R18" s="10"/>
      <c r="S18" s="122" t="s">
        <v>1351</v>
      </c>
      <c r="T18" s="122"/>
      <c r="U18" s="51" t="s">
        <v>1384</v>
      </c>
      <c r="V18" s="51">
        <f t="shared" si="4"/>
        <v>0</v>
      </c>
      <c r="X18" s="31"/>
      <c r="Y18" s="31"/>
      <c r="Z18" s="31"/>
      <c r="AA18" s="31"/>
      <c r="AB18" s="31"/>
      <c r="AC18" s="31"/>
      <c r="AG18">
        <v>0</v>
      </c>
      <c r="AH18">
        <v>0</v>
      </c>
      <c r="AY18">
        <v>0</v>
      </c>
    </row>
    <row r="19" spans="1:51" x14ac:dyDescent="0.25">
      <c r="A19" s="3" t="s">
        <v>83</v>
      </c>
      <c r="B19" s="54"/>
      <c r="C19" s="54"/>
      <c r="D19" s="126"/>
      <c r="E19" s="126"/>
      <c r="F19" s="53">
        <v>5</v>
      </c>
      <c r="G19" s="53">
        <v>3</v>
      </c>
      <c r="H19" s="52">
        <f>AY19</f>
        <v>112.84298171699035</v>
      </c>
      <c r="K19" s="53">
        <v>10</v>
      </c>
      <c r="L19" s="52">
        <f t="shared" ref="L19:L29" si="5">K19*AF$1</f>
        <v>300</v>
      </c>
      <c r="O19" s="54"/>
      <c r="P19" s="54"/>
      <c r="Q19" s="54"/>
      <c r="R19" s="54"/>
      <c r="S19" s="54"/>
      <c r="T19" s="52">
        <f t="shared" ref="T19:T65" si="6">S19*$V$3</f>
        <v>0</v>
      </c>
      <c r="V19" s="51">
        <f t="shared" si="4"/>
        <v>0</v>
      </c>
      <c r="AG19">
        <v>3</v>
      </c>
      <c r="AH19">
        <v>2</v>
      </c>
      <c r="AY19">
        <v>112.84298171699035</v>
      </c>
    </row>
    <row r="20" spans="1:51" x14ac:dyDescent="0.25">
      <c r="A20" s="7" t="s">
        <v>85</v>
      </c>
      <c r="D20" s="126"/>
      <c r="E20" s="126"/>
      <c r="H20" s="52">
        <f t="shared" ref="H20:H22" si="7">G20*$AD$1</f>
        <v>0</v>
      </c>
      <c r="L20" s="52">
        <f t="shared" si="5"/>
        <v>0</v>
      </c>
      <c r="S20" s="28">
        <v>150</v>
      </c>
      <c r="T20" s="52">
        <f t="shared" si="6"/>
        <v>7275.7565396746713</v>
      </c>
      <c r="V20" s="51">
        <f t="shared" si="4"/>
        <v>0</v>
      </c>
      <c r="AG20">
        <v>0</v>
      </c>
      <c r="AH20">
        <v>0</v>
      </c>
      <c r="AY20">
        <v>0</v>
      </c>
    </row>
    <row r="21" spans="1:51" x14ac:dyDescent="0.25">
      <c r="A21" s="7" t="s">
        <v>86</v>
      </c>
      <c r="D21" s="126"/>
      <c r="E21" s="126"/>
      <c r="H21" s="52">
        <f t="shared" si="7"/>
        <v>0</v>
      </c>
      <c r="L21" s="52">
        <f t="shared" si="5"/>
        <v>0</v>
      </c>
      <c r="S21" s="28">
        <v>150</v>
      </c>
      <c r="T21" s="52">
        <f t="shared" si="6"/>
        <v>7275.7565396746713</v>
      </c>
      <c r="V21" s="51">
        <f t="shared" si="4"/>
        <v>2183.9305645003487</v>
      </c>
      <c r="AG21">
        <v>0</v>
      </c>
      <c r="AH21">
        <v>0</v>
      </c>
      <c r="AY21">
        <v>0</v>
      </c>
    </row>
    <row r="22" spans="1:51" x14ac:dyDescent="0.25">
      <c r="A22" s="7" t="s">
        <v>87</v>
      </c>
      <c r="D22" s="126"/>
      <c r="E22" s="126"/>
      <c r="H22" s="52">
        <f t="shared" si="7"/>
        <v>0</v>
      </c>
      <c r="L22" s="52">
        <f t="shared" si="5"/>
        <v>0</v>
      </c>
      <c r="S22" s="28">
        <v>150</v>
      </c>
      <c r="T22" s="52">
        <f t="shared" si="6"/>
        <v>7275.7565396746713</v>
      </c>
      <c r="V22" s="51">
        <f t="shared" si="4"/>
        <v>2183.9305645003487</v>
      </c>
      <c r="AG22">
        <v>0</v>
      </c>
      <c r="AH22">
        <v>0</v>
      </c>
      <c r="AY22">
        <v>0</v>
      </c>
    </row>
    <row r="23" spans="1:51" x14ac:dyDescent="0.25">
      <c r="A23" s="3" t="s">
        <v>88</v>
      </c>
      <c r="B23" s="54"/>
      <c r="C23" s="54"/>
      <c r="D23" s="126"/>
      <c r="E23" s="126"/>
      <c r="F23" s="53">
        <v>100</v>
      </c>
      <c r="G23" s="53">
        <v>60</v>
      </c>
      <c r="H23" s="52">
        <f>AY23</f>
        <v>2256.8596343398071</v>
      </c>
      <c r="K23" s="53">
        <v>100</v>
      </c>
      <c r="L23" s="52">
        <f t="shared" si="5"/>
        <v>3000</v>
      </c>
      <c r="O23" s="54"/>
      <c r="P23" s="54"/>
      <c r="Q23" s="54"/>
      <c r="R23" s="54"/>
      <c r="S23" s="54"/>
      <c r="T23" s="52">
        <f t="shared" si="6"/>
        <v>0</v>
      </c>
      <c r="V23" s="51" t="e">
        <f>$AY$1*#REF!</f>
        <v>#REF!</v>
      </c>
      <c r="AG23">
        <v>60</v>
      </c>
      <c r="AH23">
        <v>40</v>
      </c>
      <c r="AY23">
        <v>2256.8596343398071</v>
      </c>
    </row>
    <row r="24" spans="1:51" x14ac:dyDescent="0.25">
      <c r="A24" s="3" t="s">
        <v>89</v>
      </c>
      <c r="B24" s="54"/>
      <c r="C24" s="54"/>
      <c r="D24" s="126"/>
      <c r="E24" s="126"/>
      <c r="F24" s="53">
        <v>100</v>
      </c>
      <c r="G24" s="53">
        <v>60</v>
      </c>
      <c r="H24" s="52">
        <f t="shared" ref="H24:H29" si="8">AY24</f>
        <v>2256.8596343398071</v>
      </c>
      <c r="K24" s="53">
        <v>20</v>
      </c>
      <c r="L24" s="52">
        <f t="shared" si="5"/>
        <v>600</v>
      </c>
      <c r="O24" s="54"/>
      <c r="P24" s="54"/>
      <c r="Q24" s="54"/>
      <c r="R24" s="54"/>
      <c r="S24" s="28">
        <v>100</v>
      </c>
      <c r="T24" s="52">
        <f t="shared" si="6"/>
        <v>4850.5043597831136</v>
      </c>
      <c r="V24" s="51">
        <f>$AY$1*H25</f>
        <v>0</v>
      </c>
      <c r="AG24">
        <v>60</v>
      </c>
      <c r="AH24">
        <v>40</v>
      </c>
      <c r="AY24">
        <v>2256.8596343398071</v>
      </c>
    </row>
    <row r="25" spans="1:51" x14ac:dyDescent="0.25">
      <c r="A25" s="7" t="s">
        <v>90</v>
      </c>
      <c r="D25" s="126"/>
      <c r="E25" s="126"/>
      <c r="H25" s="52">
        <f t="shared" si="8"/>
        <v>0</v>
      </c>
      <c r="L25" s="52">
        <f t="shared" si="5"/>
        <v>0</v>
      </c>
      <c r="S25" s="28">
        <v>100</v>
      </c>
      <c r="T25" s="52">
        <f t="shared" si="6"/>
        <v>4850.5043597831136</v>
      </c>
      <c r="V25" s="51">
        <f>$AY$1*H27</f>
        <v>218.39305645003483</v>
      </c>
      <c r="AG25">
        <v>0</v>
      </c>
      <c r="AH25">
        <v>0</v>
      </c>
      <c r="AY25">
        <v>0</v>
      </c>
    </row>
    <row r="26" spans="1:51" x14ac:dyDescent="0.25">
      <c r="A26" s="2" t="s">
        <v>72</v>
      </c>
      <c r="D26" s="126"/>
      <c r="E26" s="126"/>
      <c r="F26" s="53">
        <v>100</v>
      </c>
      <c r="G26" s="53">
        <v>60</v>
      </c>
      <c r="H26" s="52">
        <f t="shared" si="8"/>
        <v>2256.8596343398071</v>
      </c>
      <c r="L26" s="52">
        <f t="shared" si="5"/>
        <v>0</v>
      </c>
      <c r="O26" s="54"/>
      <c r="P26" s="54"/>
      <c r="Q26" s="10"/>
      <c r="R26" s="10"/>
      <c r="T26" s="52">
        <f t="shared" si="6"/>
        <v>0</v>
      </c>
      <c r="U26" s="51" t="s">
        <v>1385</v>
      </c>
      <c r="V26" s="51" t="e">
        <f>$AY$1*#REF!</f>
        <v>#REF!</v>
      </c>
      <c r="AG26">
        <v>60</v>
      </c>
      <c r="AH26">
        <v>40</v>
      </c>
      <c r="AY26">
        <v>2256.8596343398071</v>
      </c>
    </row>
    <row r="27" spans="1:51" x14ac:dyDescent="0.25">
      <c r="A27" s="3" t="s">
        <v>91</v>
      </c>
      <c r="B27" s="54"/>
      <c r="C27" s="54"/>
      <c r="D27" s="126"/>
      <c r="E27" s="126"/>
      <c r="F27" s="53">
        <v>10</v>
      </c>
      <c r="G27" s="53">
        <v>6</v>
      </c>
      <c r="H27" s="52">
        <f t="shared" si="8"/>
        <v>225.6859634339807</v>
      </c>
      <c r="K27" s="53">
        <v>10</v>
      </c>
      <c r="L27" s="52">
        <f t="shared" si="5"/>
        <v>300</v>
      </c>
      <c r="O27" s="54"/>
      <c r="P27" s="54"/>
      <c r="Q27" s="54"/>
      <c r="R27" s="54"/>
      <c r="S27" s="54"/>
      <c r="T27" s="52">
        <f t="shared" si="6"/>
        <v>0</v>
      </c>
      <c r="V27" s="51">
        <f>$AY$1*H28</f>
        <v>2183.9305645003487</v>
      </c>
      <c r="AG27">
        <v>6</v>
      </c>
      <c r="AH27">
        <v>4</v>
      </c>
      <c r="AY27">
        <v>225.6859634339807</v>
      </c>
    </row>
    <row r="28" spans="1:51" x14ac:dyDescent="0.25">
      <c r="A28" s="3" t="s">
        <v>92</v>
      </c>
      <c r="B28" s="54"/>
      <c r="C28" s="54"/>
      <c r="D28" s="126"/>
      <c r="E28" s="126"/>
      <c r="F28" s="53">
        <v>100</v>
      </c>
      <c r="G28" s="53">
        <v>60</v>
      </c>
      <c r="H28" s="52">
        <f t="shared" si="8"/>
        <v>2256.8596343398071</v>
      </c>
      <c r="K28" s="54"/>
      <c r="L28" s="52">
        <f t="shared" si="5"/>
        <v>0</v>
      </c>
      <c r="O28" s="54"/>
      <c r="P28" s="54"/>
      <c r="Q28" s="54"/>
      <c r="R28" s="54"/>
      <c r="S28" s="28">
        <v>150</v>
      </c>
      <c r="T28" s="52">
        <f t="shared" si="6"/>
        <v>7275.7565396746713</v>
      </c>
      <c r="V28" s="51">
        <f t="shared" ref="V28:V33" si="9">$AY$1*H30</f>
        <v>10919.652822501743</v>
      </c>
      <c r="AG28">
        <v>60</v>
      </c>
      <c r="AH28">
        <v>40</v>
      </c>
      <c r="AY28">
        <v>2256.8596343398071</v>
      </c>
    </row>
    <row r="29" spans="1:51" x14ac:dyDescent="0.25">
      <c r="A29" s="7" t="s">
        <v>93</v>
      </c>
      <c r="D29" s="126"/>
      <c r="E29" s="126"/>
      <c r="H29" s="52">
        <f t="shared" si="8"/>
        <v>0</v>
      </c>
      <c r="L29" s="52">
        <f t="shared" si="5"/>
        <v>0</v>
      </c>
      <c r="O29" s="54">
        <v>320</v>
      </c>
      <c r="P29" s="10">
        <v>17600</v>
      </c>
      <c r="Q29" s="10"/>
      <c r="R29" s="10"/>
      <c r="S29" s="28">
        <v>100</v>
      </c>
      <c r="T29" s="52">
        <f t="shared" si="6"/>
        <v>4850.5043597831136</v>
      </c>
      <c r="U29" s="51" t="s">
        <v>1384</v>
      </c>
      <c r="V29" s="51">
        <f t="shared" si="9"/>
        <v>0</v>
      </c>
      <c r="AG29">
        <v>0</v>
      </c>
      <c r="AH29">
        <v>0</v>
      </c>
      <c r="AY29">
        <v>0</v>
      </c>
    </row>
    <row r="30" spans="1:51" x14ac:dyDescent="0.25">
      <c r="A30" s="3" t="s">
        <v>94</v>
      </c>
      <c r="B30" s="54"/>
      <c r="C30" s="54"/>
      <c r="D30" s="126"/>
      <c r="E30" s="126"/>
      <c r="F30" s="122">
        <v>500</v>
      </c>
      <c r="G30" s="122">
        <v>300</v>
      </c>
      <c r="H30" s="125">
        <f>AY30</f>
        <v>11284.298171699036</v>
      </c>
      <c r="I30" s="125"/>
      <c r="J30" s="125"/>
      <c r="K30" s="122">
        <v>220</v>
      </c>
      <c r="L30" s="125">
        <f>K30*AF1</f>
        <v>6600</v>
      </c>
      <c r="M30" s="129"/>
      <c r="N30" s="129"/>
      <c r="O30" s="54"/>
      <c r="P30" s="54"/>
      <c r="Q30" s="54"/>
      <c r="R30" s="54"/>
      <c r="S30" s="28">
        <v>100</v>
      </c>
      <c r="T30" s="52">
        <f t="shared" si="6"/>
        <v>4850.5043597831136</v>
      </c>
      <c r="V30" s="51">
        <f t="shared" si="9"/>
        <v>0</v>
      </c>
      <c r="AG30">
        <v>300</v>
      </c>
      <c r="AH30">
        <v>200</v>
      </c>
      <c r="AY30">
        <v>11284.298171699036</v>
      </c>
    </row>
    <row r="31" spans="1:51" x14ac:dyDescent="0.25">
      <c r="A31" s="3" t="s">
        <v>96</v>
      </c>
      <c r="B31" s="128">
        <v>1</v>
      </c>
      <c r="C31" s="54"/>
      <c r="D31" s="126"/>
      <c r="E31" s="126"/>
      <c r="F31" s="122"/>
      <c r="G31" s="122"/>
      <c r="H31" s="125"/>
      <c r="I31" s="125"/>
      <c r="J31" s="125"/>
      <c r="K31" s="122"/>
      <c r="L31" s="125"/>
      <c r="M31" s="126"/>
      <c r="N31" s="126"/>
      <c r="O31" s="54">
        <v>390</v>
      </c>
      <c r="P31" s="54">
        <v>21450</v>
      </c>
      <c r="Q31" s="54"/>
      <c r="R31" s="54"/>
      <c r="S31" s="28">
        <v>100</v>
      </c>
      <c r="T31" s="52">
        <f t="shared" si="6"/>
        <v>4850.5043597831136</v>
      </c>
      <c r="U31" s="51" t="s">
        <v>1381</v>
      </c>
      <c r="V31" s="51">
        <f t="shared" si="9"/>
        <v>0</v>
      </c>
      <c r="AG31">
        <v>0</v>
      </c>
      <c r="AH31">
        <v>0</v>
      </c>
      <c r="AY31">
        <v>0</v>
      </c>
    </row>
    <row r="32" spans="1:51" x14ac:dyDescent="0.25">
      <c r="A32" s="3" t="s">
        <v>73</v>
      </c>
      <c r="B32" s="128"/>
      <c r="D32" s="126"/>
      <c r="E32" s="126"/>
      <c r="F32" s="122"/>
      <c r="G32" s="122"/>
      <c r="H32" s="125"/>
      <c r="I32" s="125"/>
      <c r="J32" s="125"/>
      <c r="K32" s="122"/>
      <c r="L32" s="125"/>
      <c r="M32" s="130"/>
      <c r="N32" s="130"/>
      <c r="O32" s="54"/>
      <c r="P32" s="54"/>
      <c r="Q32" s="10"/>
      <c r="R32" s="10"/>
      <c r="S32" s="52">
        <v>215</v>
      </c>
      <c r="T32" s="52">
        <f t="shared" si="6"/>
        <v>10428.584373533695</v>
      </c>
      <c r="U32" s="51" t="s">
        <v>1385</v>
      </c>
      <c r="V32" s="51">
        <f t="shared" si="9"/>
        <v>0</v>
      </c>
      <c r="AG32">
        <v>0</v>
      </c>
      <c r="AH32">
        <v>0</v>
      </c>
      <c r="AY32">
        <v>0</v>
      </c>
    </row>
    <row r="33" spans="1:51" x14ac:dyDescent="0.25">
      <c r="A33" s="7" t="s">
        <v>95</v>
      </c>
      <c r="D33" s="126"/>
      <c r="E33" s="126"/>
      <c r="H33" s="52">
        <f>AY33</f>
        <v>0</v>
      </c>
      <c r="L33" s="52">
        <f t="shared" ref="L33:L52" si="10">K33*AF$1</f>
        <v>0</v>
      </c>
      <c r="S33" s="28">
        <v>100</v>
      </c>
      <c r="T33" s="52">
        <f t="shared" si="6"/>
        <v>4850.5043597831136</v>
      </c>
      <c r="V33" s="51">
        <f t="shared" si="9"/>
        <v>2183.9305645003487</v>
      </c>
      <c r="AG33">
        <v>0</v>
      </c>
      <c r="AH33">
        <v>0</v>
      </c>
      <c r="AY33">
        <v>0</v>
      </c>
    </row>
    <row r="34" spans="1:51" x14ac:dyDescent="0.25">
      <c r="A34" s="3" t="s">
        <v>97</v>
      </c>
      <c r="D34" s="126"/>
      <c r="E34" s="126"/>
      <c r="H34" s="52">
        <f t="shared" ref="H34:H52" si="11">AY34</f>
        <v>0</v>
      </c>
      <c r="K34" s="53">
        <v>20</v>
      </c>
      <c r="L34" s="52">
        <f t="shared" si="10"/>
        <v>600</v>
      </c>
      <c r="O34" s="52">
        <v>720</v>
      </c>
      <c r="P34" s="52">
        <v>39600</v>
      </c>
      <c r="S34" s="28">
        <v>100</v>
      </c>
      <c r="T34" s="52">
        <f t="shared" si="6"/>
        <v>4850.5043597831136</v>
      </c>
      <c r="U34" s="51" t="s">
        <v>1381</v>
      </c>
      <c r="V34" s="51" t="e">
        <f>$AY$1*#REF!</f>
        <v>#REF!</v>
      </c>
      <c r="AG34">
        <v>0</v>
      </c>
      <c r="AH34">
        <v>0</v>
      </c>
      <c r="AY34">
        <v>0</v>
      </c>
    </row>
    <row r="35" spans="1:51" x14ac:dyDescent="0.25">
      <c r="A35" s="2" t="s">
        <v>74</v>
      </c>
      <c r="D35" s="126"/>
      <c r="E35" s="126"/>
      <c r="F35" s="53">
        <v>100</v>
      </c>
      <c r="G35" s="53">
        <v>60</v>
      </c>
      <c r="H35" s="52">
        <f t="shared" si="11"/>
        <v>2256.8596343398071</v>
      </c>
      <c r="K35" s="53">
        <v>30</v>
      </c>
      <c r="L35" s="52">
        <f t="shared" si="10"/>
        <v>900</v>
      </c>
      <c r="O35" s="54">
        <v>560</v>
      </c>
      <c r="P35" s="10">
        <v>30800</v>
      </c>
      <c r="Q35" s="10"/>
      <c r="R35" s="10"/>
      <c r="S35" s="28">
        <v>100</v>
      </c>
      <c r="T35" s="52">
        <f t="shared" si="6"/>
        <v>4850.5043597831136</v>
      </c>
      <c r="U35" s="51" t="s">
        <v>1384</v>
      </c>
      <c r="V35" s="51">
        <f>$AY$1*H36</f>
        <v>0</v>
      </c>
      <c r="AG35">
        <v>60</v>
      </c>
      <c r="AH35">
        <v>40</v>
      </c>
      <c r="AY35">
        <v>2256.8596343398071</v>
      </c>
    </row>
    <row r="36" spans="1:51" x14ac:dyDescent="0.25">
      <c r="A36" s="7" t="s">
        <v>98</v>
      </c>
      <c r="D36" s="126"/>
      <c r="E36" s="126"/>
      <c r="H36" s="52">
        <f t="shared" si="11"/>
        <v>0</v>
      </c>
      <c r="L36" s="52">
        <f t="shared" si="10"/>
        <v>0</v>
      </c>
      <c r="S36" s="28">
        <v>150</v>
      </c>
      <c r="T36" s="52">
        <f t="shared" si="6"/>
        <v>7275.7565396746713</v>
      </c>
      <c r="V36" s="51">
        <f t="shared" ref="V36:V44" si="12">$AY$1*H38</f>
        <v>2183.9305645003487</v>
      </c>
      <c r="AG36">
        <v>0</v>
      </c>
      <c r="AH36">
        <v>0</v>
      </c>
      <c r="AY36">
        <v>0</v>
      </c>
    </row>
    <row r="37" spans="1:51" x14ac:dyDescent="0.25">
      <c r="A37" s="3" t="s">
        <v>99</v>
      </c>
      <c r="B37" s="54"/>
      <c r="C37" s="54"/>
      <c r="D37" s="126"/>
      <c r="E37" s="126"/>
      <c r="F37" s="53">
        <v>100</v>
      </c>
      <c r="H37" s="52">
        <f t="shared" si="11"/>
        <v>0</v>
      </c>
      <c r="I37" s="53">
        <v>100</v>
      </c>
      <c r="J37" s="52">
        <f>I37*$AD$1</f>
        <v>3887.0401009274665</v>
      </c>
      <c r="K37" s="54"/>
      <c r="L37" s="52">
        <f t="shared" si="10"/>
        <v>0</v>
      </c>
      <c r="O37" s="54"/>
      <c r="P37" s="54"/>
      <c r="Q37" s="54"/>
      <c r="R37" s="54"/>
      <c r="S37" s="54"/>
      <c r="T37" s="52">
        <f t="shared" si="6"/>
        <v>0</v>
      </c>
      <c r="V37" s="51">
        <f t="shared" si="12"/>
        <v>2183.9305645003487</v>
      </c>
      <c r="AG37">
        <v>0</v>
      </c>
      <c r="AH37">
        <v>0</v>
      </c>
      <c r="AY37">
        <v>0</v>
      </c>
    </row>
    <row r="38" spans="1:51" x14ac:dyDescent="0.25">
      <c r="A38" s="2" t="s">
        <v>75</v>
      </c>
      <c r="D38" s="126"/>
      <c r="E38" s="126"/>
      <c r="F38" s="53">
        <v>100</v>
      </c>
      <c r="G38" s="53">
        <v>60</v>
      </c>
      <c r="H38" s="52">
        <f t="shared" si="11"/>
        <v>2256.8596343398071</v>
      </c>
      <c r="K38" s="53">
        <v>20</v>
      </c>
      <c r="L38" s="52">
        <f t="shared" si="10"/>
        <v>600</v>
      </c>
      <c r="O38" s="54">
        <v>620</v>
      </c>
      <c r="P38" s="10">
        <v>34100</v>
      </c>
      <c r="Q38" s="10"/>
      <c r="R38" s="10"/>
      <c r="S38" s="28">
        <v>100</v>
      </c>
      <c r="T38" s="52">
        <f t="shared" si="6"/>
        <v>4850.5043597831136</v>
      </c>
      <c r="U38" s="51" t="s">
        <v>1384</v>
      </c>
      <c r="V38" s="51">
        <f t="shared" si="12"/>
        <v>0</v>
      </c>
      <c r="AG38">
        <v>60</v>
      </c>
      <c r="AH38">
        <v>40</v>
      </c>
      <c r="AY38">
        <v>2256.8596343398071</v>
      </c>
    </row>
    <row r="39" spans="1:51" x14ac:dyDescent="0.25">
      <c r="A39" s="3" t="s">
        <v>100</v>
      </c>
      <c r="B39" s="54"/>
      <c r="C39" s="54"/>
      <c r="D39" s="126"/>
      <c r="E39" s="126"/>
      <c r="F39" s="53">
        <v>100</v>
      </c>
      <c r="G39" s="53">
        <v>60</v>
      </c>
      <c r="H39" s="52">
        <f t="shared" si="11"/>
        <v>2256.8596343398071</v>
      </c>
      <c r="K39" s="54"/>
      <c r="L39" s="52">
        <f t="shared" si="10"/>
        <v>0</v>
      </c>
      <c r="O39" s="54"/>
      <c r="P39" s="54"/>
      <c r="Q39" s="54"/>
      <c r="R39" s="54"/>
      <c r="S39" s="28">
        <v>100</v>
      </c>
      <c r="T39" s="52">
        <f t="shared" si="6"/>
        <v>4850.5043597831136</v>
      </c>
      <c r="V39" s="51">
        <f t="shared" si="12"/>
        <v>2183.9305645003487</v>
      </c>
      <c r="AG39">
        <v>60</v>
      </c>
      <c r="AH39">
        <v>40</v>
      </c>
      <c r="AY39">
        <v>2256.8596343398071</v>
      </c>
    </row>
    <row r="40" spans="1:51" x14ac:dyDescent="0.25">
      <c r="A40" s="2" t="s">
        <v>76</v>
      </c>
      <c r="D40" s="126"/>
      <c r="E40" s="126"/>
      <c r="H40" s="52">
        <f t="shared" si="11"/>
        <v>0</v>
      </c>
      <c r="L40" s="52">
        <f t="shared" si="10"/>
        <v>0</v>
      </c>
      <c r="O40" s="54">
        <v>320</v>
      </c>
      <c r="P40" s="10">
        <v>17600</v>
      </c>
      <c r="Q40" s="10"/>
      <c r="R40" s="10"/>
      <c r="S40" s="28">
        <v>100</v>
      </c>
      <c r="T40" s="52">
        <f t="shared" si="6"/>
        <v>4850.5043597831136</v>
      </c>
      <c r="U40" s="51" t="s">
        <v>1384</v>
      </c>
      <c r="V40" s="51">
        <f t="shared" si="12"/>
        <v>0</v>
      </c>
      <c r="AG40">
        <v>0</v>
      </c>
      <c r="AH40">
        <v>0</v>
      </c>
      <c r="AY40">
        <v>0</v>
      </c>
    </row>
    <row r="41" spans="1:51" x14ac:dyDescent="0.25">
      <c r="A41" s="3" t="s">
        <v>101</v>
      </c>
      <c r="B41" s="54"/>
      <c r="C41" s="54"/>
      <c r="D41" s="126"/>
      <c r="E41" s="126"/>
      <c r="F41" s="53">
        <v>100</v>
      </c>
      <c r="G41" s="53">
        <v>60</v>
      </c>
      <c r="H41" s="52">
        <f t="shared" si="11"/>
        <v>2256.8596343398071</v>
      </c>
      <c r="K41" s="54"/>
      <c r="L41" s="52">
        <f t="shared" si="10"/>
        <v>0</v>
      </c>
      <c r="O41" s="54">
        <v>400</v>
      </c>
      <c r="P41" s="54">
        <v>22000</v>
      </c>
      <c r="Q41" s="54"/>
      <c r="R41" s="54"/>
      <c r="S41" s="28">
        <v>150</v>
      </c>
      <c r="T41" s="52">
        <f t="shared" si="6"/>
        <v>7275.7565396746713</v>
      </c>
      <c r="U41" s="51" t="s">
        <v>1381</v>
      </c>
      <c r="V41" s="51">
        <f t="shared" si="12"/>
        <v>218.39305645003483</v>
      </c>
      <c r="AG41">
        <v>60</v>
      </c>
      <c r="AH41">
        <v>40</v>
      </c>
      <c r="AY41">
        <v>2256.8596343398071</v>
      </c>
    </row>
    <row r="42" spans="1:51" x14ac:dyDescent="0.25">
      <c r="A42" s="2" t="s">
        <v>77</v>
      </c>
      <c r="D42" s="126"/>
      <c r="E42" s="126"/>
      <c r="H42" s="52">
        <f t="shared" si="11"/>
        <v>0</v>
      </c>
      <c r="K42" s="53">
        <v>10</v>
      </c>
      <c r="L42" s="52">
        <f t="shared" si="10"/>
        <v>300</v>
      </c>
      <c r="O42" s="54">
        <v>350</v>
      </c>
      <c r="P42" s="10">
        <v>19250</v>
      </c>
      <c r="Q42" s="10"/>
      <c r="R42" s="10"/>
      <c r="S42" s="28">
        <v>100</v>
      </c>
      <c r="T42" s="52">
        <f t="shared" si="6"/>
        <v>4850.5043597831136</v>
      </c>
      <c r="U42" s="51" t="s">
        <v>1384</v>
      </c>
      <c r="V42" s="51">
        <f t="shared" si="12"/>
        <v>0</v>
      </c>
      <c r="AG42">
        <v>0</v>
      </c>
      <c r="AH42">
        <v>0</v>
      </c>
      <c r="AY42">
        <v>0</v>
      </c>
    </row>
    <row r="43" spans="1:51" x14ac:dyDescent="0.25">
      <c r="A43" s="3" t="s">
        <v>102</v>
      </c>
      <c r="B43" s="54"/>
      <c r="C43" s="54"/>
      <c r="D43" s="126"/>
      <c r="E43" s="126"/>
      <c r="F43" s="53">
        <v>10</v>
      </c>
      <c r="G43" s="53">
        <v>6</v>
      </c>
      <c r="H43" s="52">
        <f t="shared" si="11"/>
        <v>225.6859634339807</v>
      </c>
      <c r="K43" s="54"/>
      <c r="L43" s="52">
        <f t="shared" si="10"/>
        <v>0</v>
      </c>
      <c r="O43" s="54"/>
      <c r="P43" s="54"/>
      <c r="Q43" s="54"/>
      <c r="R43" s="54"/>
      <c r="S43" s="28">
        <v>100</v>
      </c>
      <c r="T43" s="52">
        <f t="shared" si="6"/>
        <v>4850.5043597831136</v>
      </c>
      <c r="V43" s="51">
        <f t="shared" si="12"/>
        <v>0</v>
      </c>
      <c r="AG43">
        <v>6</v>
      </c>
      <c r="AH43">
        <v>4</v>
      </c>
      <c r="AY43">
        <v>225.6859634339807</v>
      </c>
    </row>
    <row r="44" spans="1:51" x14ac:dyDescent="0.25">
      <c r="A44" s="7" t="s">
        <v>103</v>
      </c>
      <c r="D44" s="126"/>
      <c r="E44" s="126"/>
      <c r="H44" s="52">
        <f t="shared" si="11"/>
        <v>0</v>
      </c>
      <c r="L44" s="52">
        <f t="shared" si="10"/>
        <v>0</v>
      </c>
      <c r="S44" s="28">
        <v>150</v>
      </c>
      <c r="T44" s="52">
        <f t="shared" si="6"/>
        <v>7275.7565396746713</v>
      </c>
      <c r="V44" s="51">
        <f t="shared" si="12"/>
        <v>0</v>
      </c>
      <c r="AG44">
        <v>0</v>
      </c>
      <c r="AH44">
        <v>0</v>
      </c>
      <c r="AY44">
        <v>0</v>
      </c>
    </row>
    <row r="45" spans="1:51" x14ac:dyDescent="0.25">
      <c r="A45" s="7" t="s">
        <v>104</v>
      </c>
      <c r="D45" s="126"/>
      <c r="E45" s="126"/>
      <c r="H45" s="52">
        <f t="shared" si="11"/>
        <v>0</v>
      </c>
      <c r="L45" s="52">
        <f t="shared" si="10"/>
        <v>0</v>
      </c>
      <c r="S45" s="28">
        <v>100</v>
      </c>
      <c r="T45" s="52">
        <f t="shared" si="6"/>
        <v>4850.5043597831136</v>
      </c>
      <c r="V45" s="51" t="e">
        <f>$AY$1*#REF!</f>
        <v>#REF!</v>
      </c>
      <c r="AG45">
        <v>0</v>
      </c>
      <c r="AH45">
        <v>0</v>
      </c>
      <c r="AY45">
        <v>0</v>
      </c>
    </row>
    <row r="46" spans="1:51" x14ac:dyDescent="0.25">
      <c r="A46" s="7" t="s">
        <v>422</v>
      </c>
      <c r="D46" s="130"/>
      <c r="E46" s="130"/>
      <c r="H46" s="52">
        <f t="shared" si="11"/>
        <v>0</v>
      </c>
      <c r="L46" s="52">
        <f t="shared" si="10"/>
        <v>0</v>
      </c>
      <c r="S46" s="28">
        <v>150</v>
      </c>
      <c r="T46" s="52">
        <f t="shared" si="6"/>
        <v>7275.7565396746713</v>
      </c>
      <c r="V46" s="51">
        <f>$AY$1*H47</f>
        <v>0</v>
      </c>
      <c r="AG46">
        <v>0</v>
      </c>
      <c r="AH46">
        <v>0</v>
      </c>
      <c r="AY46">
        <v>0</v>
      </c>
    </row>
    <row r="47" spans="1:51" x14ac:dyDescent="0.25">
      <c r="A47" s="5" t="s">
        <v>78</v>
      </c>
      <c r="H47" s="52">
        <f t="shared" si="11"/>
        <v>0</v>
      </c>
      <c r="L47" s="52">
        <f t="shared" si="10"/>
        <v>0</v>
      </c>
      <c r="O47" s="54">
        <v>280</v>
      </c>
      <c r="P47" s="10">
        <v>15400</v>
      </c>
      <c r="Q47" s="10"/>
      <c r="R47" s="10"/>
      <c r="T47" s="52">
        <f t="shared" si="6"/>
        <v>0</v>
      </c>
      <c r="U47" s="51" t="s">
        <v>1384</v>
      </c>
      <c r="V47" s="51">
        <f>$AY$1*H49</f>
        <v>0</v>
      </c>
      <c r="AG47">
        <v>0</v>
      </c>
      <c r="AH47">
        <v>0</v>
      </c>
      <c r="AY47">
        <v>0</v>
      </c>
    </row>
    <row r="48" spans="1:51" x14ac:dyDescent="0.25">
      <c r="A48" s="4" t="s">
        <v>36</v>
      </c>
      <c r="F48" s="52">
        <v>300</v>
      </c>
      <c r="G48" s="52">
        <v>180</v>
      </c>
      <c r="H48" s="52">
        <f t="shared" si="11"/>
        <v>6770.5789030194219</v>
      </c>
      <c r="K48" s="52">
        <v>90</v>
      </c>
      <c r="L48" s="52">
        <f t="shared" si="10"/>
        <v>2700</v>
      </c>
      <c r="S48" s="11">
        <v>500</v>
      </c>
      <c r="T48" s="52">
        <f t="shared" si="6"/>
        <v>24252.521798915572</v>
      </c>
      <c r="V48" s="51">
        <f>$AY$1*H50</f>
        <v>0</v>
      </c>
      <c r="AG48">
        <v>180</v>
      </c>
      <c r="AH48">
        <v>120</v>
      </c>
      <c r="AY48">
        <v>6770.5789030194219</v>
      </c>
    </row>
    <row r="49" spans="1:51" x14ac:dyDescent="0.25">
      <c r="A49" s="5" t="s">
        <v>79</v>
      </c>
      <c r="H49" s="52">
        <f t="shared" si="11"/>
        <v>0</v>
      </c>
      <c r="L49" s="52">
        <f t="shared" si="10"/>
        <v>0</v>
      </c>
      <c r="O49" s="54">
        <v>320</v>
      </c>
      <c r="P49" s="10">
        <v>17600</v>
      </c>
      <c r="Q49" s="10"/>
      <c r="R49" s="10"/>
      <c r="T49" s="52">
        <f t="shared" si="6"/>
        <v>0</v>
      </c>
      <c r="U49" s="51" t="s">
        <v>1384</v>
      </c>
      <c r="V49" s="51">
        <f>$AY$1*H51</f>
        <v>2620.7166774004186</v>
      </c>
      <c r="AG49">
        <v>0</v>
      </c>
      <c r="AH49">
        <v>0</v>
      </c>
      <c r="AY49">
        <v>0</v>
      </c>
    </row>
    <row r="50" spans="1:51" x14ac:dyDescent="0.25">
      <c r="A50" s="5" t="s">
        <v>80</v>
      </c>
      <c r="H50" s="52">
        <f t="shared" si="11"/>
        <v>0</v>
      </c>
      <c r="L50" s="52">
        <f t="shared" si="10"/>
        <v>0</v>
      </c>
      <c r="O50" s="54">
        <v>200</v>
      </c>
      <c r="P50" s="10">
        <v>11000</v>
      </c>
      <c r="Q50" s="10"/>
      <c r="R50" s="10"/>
      <c r="T50" s="52">
        <f t="shared" si="6"/>
        <v>0</v>
      </c>
      <c r="U50" s="51" t="s">
        <v>1383</v>
      </c>
      <c r="V50" s="51" t="e">
        <f>$AY$1*#REF!</f>
        <v>#REF!</v>
      </c>
      <c r="AG50">
        <v>0</v>
      </c>
      <c r="AH50">
        <v>0</v>
      </c>
      <c r="AY50">
        <v>0</v>
      </c>
    </row>
    <row r="51" spans="1:51" x14ac:dyDescent="0.25">
      <c r="A51" s="4" t="s">
        <v>35</v>
      </c>
      <c r="F51" s="52">
        <v>120</v>
      </c>
      <c r="G51" s="52">
        <v>72</v>
      </c>
      <c r="H51" s="52">
        <f t="shared" si="11"/>
        <v>2708.2315612077687</v>
      </c>
      <c r="L51" s="52">
        <f t="shared" si="10"/>
        <v>0</v>
      </c>
      <c r="S51" s="11">
        <v>150</v>
      </c>
      <c r="T51" s="52">
        <f t="shared" si="6"/>
        <v>7275.7565396746713</v>
      </c>
      <c r="V51" s="51" t="e">
        <f>$AY$1*#REF!</f>
        <v>#REF!</v>
      </c>
      <c r="AG51">
        <v>72</v>
      </c>
      <c r="AH51">
        <v>48</v>
      </c>
      <c r="AY51">
        <v>2708.2315612077687</v>
      </c>
    </row>
    <row r="52" spans="1:51" x14ac:dyDescent="0.25">
      <c r="A52" s="5" t="s">
        <v>106</v>
      </c>
      <c r="H52" s="52">
        <f t="shared" si="11"/>
        <v>0</v>
      </c>
      <c r="L52" s="52">
        <f t="shared" si="10"/>
        <v>0</v>
      </c>
      <c r="O52" s="54">
        <v>160</v>
      </c>
      <c r="P52" s="10">
        <v>8800</v>
      </c>
      <c r="Q52" s="10"/>
      <c r="R52" s="10"/>
      <c r="T52" s="52">
        <f t="shared" si="6"/>
        <v>0</v>
      </c>
      <c r="U52" s="51" t="s">
        <v>1384</v>
      </c>
      <c r="V52" s="51" t="e">
        <f>$AY$1*#REF!</f>
        <v>#REF!</v>
      </c>
      <c r="AD52" s="1"/>
      <c r="AG52">
        <v>0</v>
      </c>
      <c r="AH52">
        <v>0</v>
      </c>
      <c r="AY52">
        <v>0</v>
      </c>
    </row>
    <row r="53" spans="1:51" x14ac:dyDescent="0.25">
      <c r="A53" s="4" t="s">
        <v>414</v>
      </c>
      <c r="F53" s="125">
        <v>240</v>
      </c>
      <c r="G53" s="125">
        <v>144</v>
      </c>
      <c r="H53" s="125">
        <f>AY53</f>
        <v>5416.4631224155373</v>
      </c>
      <c r="I53" s="125"/>
      <c r="J53" s="125"/>
      <c r="K53" s="125">
        <v>90</v>
      </c>
      <c r="L53" s="125">
        <f>K53*AF1</f>
        <v>2700</v>
      </c>
      <c r="M53" s="125"/>
      <c r="N53" s="125"/>
      <c r="T53" s="52">
        <f t="shared" si="6"/>
        <v>0</v>
      </c>
      <c r="V53" s="51">
        <f t="shared" ref="V53:V60" si="13">$AY$1*H55</f>
        <v>0</v>
      </c>
      <c r="AG53">
        <v>144</v>
      </c>
      <c r="AH53">
        <v>96</v>
      </c>
      <c r="AY53">
        <v>5416.4631224155373</v>
      </c>
    </row>
    <row r="54" spans="1:51" x14ac:dyDescent="0.25">
      <c r="A54" s="4" t="s">
        <v>111</v>
      </c>
      <c r="F54" s="125"/>
      <c r="G54" s="125"/>
      <c r="H54" s="125"/>
      <c r="I54" s="125"/>
      <c r="J54" s="125"/>
      <c r="K54" s="125"/>
      <c r="L54" s="125"/>
      <c r="M54" s="125"/>
      <c r="N54" s="125"/>
      <c r="T54" s="52">
        <f t="shared" si="6"/>
        <v>0</v>
      </c>
      <c r="V54" s="51">
        <f t="shared" si="13"/>
        <v>3931.0750161006276</v>
      </c>
      <c r="AG54">
        <v>0</v>
      </c>
      <c r="AH54">
        <v>0</v>
      </c>
      <c r="AY54">
        <v>0</v>
      </c>
    </row>
    <row r="55" spans="1:51" x14ac:dyDescent="0.25">
      <c r="A55" s="4" t="s">
        <v>112</v>
      </c>
      <c r="F55" s="125"/>
      <c r="G55" s="125"/>
      <c r="H55" s="125"/>
      <c r="I55" s="125"/>
      <c r="J55" s="125"/>
      <c r="K55" s="125"/>
      <c r="L55" s="125"/>
      <c r="M55" s="125"/>
      <c r="N55" s="125"/>
      <c r="O55" s="54"/>
      <c r="P55" s="54"/>
      <c r="Q55" s="10"/>
      <c r="R55" s="10"/>
      <c r="T55" s="52">
        <f t="shared" si="6"/>
        <v>0</v>
      </c>
      <c r="U55" s="51" t="s">
        <v>1385</v>
      </c>
      <c r="V55" s="51">
        <f t="shared" si="13"/>
        <v>0</v>
      </c>
      <c r="AG55">
        <v>0</v>
      </c>
      <c r="AH55">
        <v>0</v>
      </c>
      <c r="AY55">
        <v>0</v>
      </c>
    </row>
    <row r="56" spans="1:51" x14ac:dyDescent="0.25">
      <c r="A56" s="4" t="s">
        <v>108</v>
      </c>
      <c r="F56" s="125">
        <v>180</v>
      </c>
      <c r="G56" s="125">
        <v>108</v>
      </c>
      <c r="H56" s="125">
        <f>AY56</f>
        <v>4062.3473418116532</v>
      </c>
      <c r="I56" s="125"/>
      <c r="J56" s="125"/>
      <c r="L56" s="52">
        <f t="shared" ref="L56:L63" si="14">K56*AF$1</f>
        <v>0</v>
      </c>
      <c r="O56" s="54">
        <v>160</v>
      </c>
      <c r="P56" s="10">
        <v>8800</v>
      </c>
      <c r="Q56" s="10"/>
      <c r="R56" s="10"/>
      <c r="S56" s="59">
        <v>280</v>
      </c>
      <c r="T56" s="52">
        <f t="shared" si="6"/>
        <v>13581.412207392719</v>
      </c>
      <c r="U56" s="51" t="s">
        <v>1384</v>
      </c>
      <c r="V56" s="51">
        <f t="shared" si="13"/>
        <v>0</v>
      </c>
      <c r="AG56">
        <v>108</v>
      </c>
      <c r="AH56">
        <v>72</v>
      </c>
      <c r="AY56">
        <v>4062.3473418116532</v>
      </c>
    </row>
    <row r="57" spans="1:51" x14ac:dyDescent="0.25">
      <c r="A57" s="4" t="s">
        <v>109</v>
      </c>
      <c r="F57" s="125"/>
      <c r="G57" s="125"/>
      <c r="H57" s="125"/>
      <c r="I57" s="125"/>
      <c r="J57" s="125"/>
      <c r="L57" s="52">
        <f t="shared" si="14"/>
        <v>0</v>
      </c>
      <c r="O57" s="52">
        <v>300</v>
      </c>
      <c r="P57" s="52">
        <v>16500</v>
      </c>
      <c r="S57" s="59">
        <v>360</v>
      </c>
      <c r="T57" s="52">
        <f t="shared" si="6"/>
        <v>17461.815695219211</v>
      </c>
      <c r="U57" s="51" t="s">
        <v>1381</v>
      </c>
      <c r="V57" s="51">
        <f t="shared" si="13"/>
        <v>0</v>
      </c>
      <c r="AG57">
        <v>0</v>
      </c>
      <c r="AH57">
        <v>0</v>
      </c>
      <c r="AY57">
        <v>0</v>
      </c>
    </row>
    <row r="58" spans="1:51" x14ac:dyDescent="0.25">
      <c r="A58" s="4" t="s">
        <v>110</v>
      </c>
      <c r="F58" s="125"/>
      <c r="G58" s="125"/>
      <c r="H58" s="125"/>
      <c r="I58" s="125"/>
      <c r="J58" s="125"/>
      <c r="L58" s="52">
        <f t="shared" si="14"/>
        <v>0</v>
      </c>
      <c r="O58" s="54">
        <v>300</v>
      </c>
      <c r="P58" s="10">
        <v>16500</v>
      </c>
      <c r="Q58" s="10"/>
      <c r="R58" s="10"/>
      <c r="T58" s="52">
        <f t="shared" si="6"/>
        <v>0</v>
      </c>
      <c r="U58" s="51" t="s">
        <v>1384</v>
      </c>
      <c r="V58" s="51">
        <f t="shared" si="13"/>
        <v>4367.8611290006975</v>
      </c>
      <c r="AG58">
        <v>0</v>
      </c>
      <c r="AH58">
        <v>0</v>
      </c>
      <c r="AY58">
        <v>0</v>
      </c>
    </row>
    <row r="59" spans="1:51" x14ac:dyDescent="0.25">
      <c r="A59" s="5" t="s">
        <v>113</v>
      </c>
      <c r="H59" s="52">
        <f>AY59</f>
        <v>0</v>
      </c>
      <c r="L59" s="52">
        <f t="shared" si="14"/>
        <v>0</v>
      </c>
      <c r="O59" s="54">
        <v>300</v>
      </c>
      <c r="P59" s="10">
        <v>16500</v>
      </c>
      <c r="Q59" s="10"/>
      <c r="R59" s="10"/>
      <c r="S59" s="59">
        <v>350</v>
      </c>
      <c r="T59" s="52">
        <f t="shared" si="6"/>
        <v>16976.765259240899</v>
      </c>
      <c r="U59" s="51" t="s">
        <v>1384</v>
      </c>
      <c r="V59" s="51">
        <f t="shared" si="13"/>
        <v>0</v>
      </c>
      <c r="AG59">
        <v>0</v>
      </c>
      <c r="AH59">
        <v>0</v>
      </c>
      <c r="AY59">
        <v>0</v>
      </c>
    </row>
    <row r="60" spans="1:51" x14ac:dyDescent="0.25">
      <c r="A60" s="4" t="s">
        <v>107</v>
      </c>
      <c r="F60" s="52">
        <v>200</v>
      </c>
      <c r="G60" s="52">
        <v>120</v>
      </c>
      <c r="H60" s="52">
        <f t="shared" ref="H60:H65" si="15">AY60</f>
        <v>4513.7192686796143</v>
      </c>
      <c r="L60" s="52">
        <f t="shared" si="14"/>
        <v>0</v>
      </c>
      <c r="O60" s="54">
        <v>280</v>
      </c>
      <c r="P60" s="10">
        <v>15400</v>
      </c>
      <c r="Q60" s="10"/>
      <c r="R60" s="10"/>
      <c r="S60" s="59">
        <v>320</v>
      </c>
      <c r="T60" s="52">
        <f t="shared" si="6"/>
        <v>15521.613951305964</v>
      </c>
      <c r="U60" s="51" t="s">
        <v>1384</v>
      </c>
      <c r="V60" s="51">
        <f t="shared" si="13"/>
        <v>5823.8148386675966</v>
      </c>
      <c r="AG60">
        <v>120</v>
      </c>
      <c r="AH60">
        <v>80</v>
      </c>
      <c r="AY60">
        <v>4513.7192686796143</v>
      </c>
    </row>
    <row r="61" spans="1:51" x14ac:dyDescent="0.25">
      <c r="A61" s="5" t="s">
        <v>114</v>
      </c>
      <c r="H61" s="52">
        <f t="shared" si="15"/>
        <v>0</v>
      </c>
      <c r="L61" s="52">
        <f t="shared" si="14"/>
        <v>0</v>
      </c>
      <c r="O61" s="54">
        <v>300</v>
      </c>
      <c r="P61" s="10">
        <v>16500</v>
      </c>
      <c r="Q61" s="10"/>
      <c r="R61" s="10"/>
      <c r="S61" s="59">
        <v>280</v>
      </c>
      <c r="T61" s="52">
        <f t="shared" si="6"/>
        <v>13581.412207392719</v>
      </c>
      <c r="U61" s="51" t="s">
        <v>1384</v>
      </c>
      <c r="V61" s="51" t="e">
        <f>$AY$1*#REF!</f>
        <v>#REF!</v>
      </c>
      <c r="AG61">
        <v>0</v>
      </c>
      <c r="AH61">
        <v>0</v>
      </c>
      <c r="AY61">
        <v>0</v>
      </c>
    </row>
    <row r="62" spans="1:51" x14ac:dyDescent="0.25">
      <c r="A62" s="4" t="s">
        <v>10</v>
      </c>
      <c r="F62" s="52">
        <v>100</v>
      </c>
      <c r="G62" s="52">
        <v>160</v>
      </c>
      <c r="H62" s="52">
        <f t="shared" si="15"/>
        <v>6018.292358239486</v>
      </c>
      <c r="L62" s="52">
        <f t="shared" si="14"/>
        <v>0</v>
      </c>
      <c r="O62" s="54">
        <v>300</v>
      </c>
      <c r="P62" s="10">
        <v>16500</v>
      </c>
      <c r="Q62" s="10"/>
      <c r="R62" s="10"/>
      <c r="S62" s="59">
        <v>320</v>
      </c>
      <c r="T62" s="52">
        <f t="shared" si="6"/>
        <v>15521.613951305964</v>
      </c>
      <c r="U62" s="51" t="s">
        <v>1384</v>
      </c>
      <c r="V62" s="51" t="e">
        <f>$AY$1*#REF!</f>
        <v>#REF!</v>
      </c>
      <c r="AG62">
        <v>60</v>
      </c>
      <c r="AH62">
        <v>40</v>
      </c>
      <c r="AY62">
        <v>6018.292358239486</v>
      </c>
    </row>
    <row r="63" spans="1:51" x14ac:dyDescent="0.25">
      <c r="A63" s="5" t="s">
        <v>115</v>
      </c>
      <c r="H63" s="52">
        <f t="shared" si="15"/>
        <v>0</v>
      </c>
      <c r="L63" s="52">
        <f t="shared" si="14"/>
        <v>0</v>
      </c>
      <c r="O63" s="54">
        <v>260</v>
      </c>
      <c r="P63" s="10">
        <v>14300</v>
      </c>
      <c r="Q63" s="10"/>
      <c r="R63" s="10"/>
      <c r="T63" s="52">
        <f t="shared" si="6"/>
        <v>0</v>
      </c>
      <c r="U63" s="51" t="s">
        <v>1384</v>
      </c>
      <c r="V63" s="51" t="e">
        <f>$AY$1*#REF!</f>
        <v>#REF!</v>
      </c>
      <c r="AG63">
        <v>0</v>
      </c>
      <c r="AH63">
        <v>0</v>
      </c>
      <c r="AY63">
        <v>0</v>
      </c>
    </row>
    <row r="64" spans="1:51" x14ac:dyDescent="0.25">
      <c r="A64" s="5" t="s">
        <v>1387</v>
      </c>
      <c r="H64" s="52">
        <f t="shared" si="15"/>
        <v>0</v>
      </c>
      <c r="O64" s="54">
        <v>310</v>
      </c>
      <c r="P64" s="10">
        <v>17050</v>
      </c>
      <c r="Q64" s="10"/>
      <c r="R64" s="10"/>
      <c r="T64" s="52">
        <f t="shared" si="6"/>
        <v>0</v>
      </c>
      <c r="U64" s="51" t="s">
        <v>1381</v>
      </c>
      <c r="V64" s="51">
        <f>$AY$1*H65</f>
        <v>3057.502790300488</v>
      </c>
      <c r="AY64">
        <v>0</v>
      </c>
    </row>
    <row r="65" spans="1:51" x14ac:dyDescent="0.25">
      <c r="A65" s="4" t="s">
        <v>116</v>
      </c>
      <c r="F65" s="52">
        <v>140</v>
      </c>
      <c r="G65" s="52">
        <v>84</v>
      </c>
      <c r="H65" s="52">
        <f t="shared" si="15"/>
        <v>3159.6034880757302</v>
      </c>
      <c r="L65" s="52">
        <f>K65*AF$1</f>
        <v>0</v>
      </c>
      <c r="O65" s="54">
        <v>220</v>
      </c>
      <c r="P65" s="10">
        <v>12100</v>
      </c>
      <c r="Q65" s="10"/>
      <c r="R65" s="10"/>
      <c r="T65" s="52">
        <f t="shared" si="6"/>
        <v>0</v>
      </c>
      <c r="U65" s="51" t="s">
        <v>1384</v>
      </c>
      <c r="V65" s="51" t="e">
        <f>$AY$1*#REF!</f>
        <v>#REF!</v>
      </c>
      <c r="AG65">
        <v>84</v>
      </c>
      <c r="AH65">
        <v>56</v>
      </c>
      <c r="AY65">
        <v>3159.6034880757302</v>
      </c>
    </row>
    <row r="66" spans="1:51" x14ac:dyDescent="0.25">
      <c r="A66" s="4" t="s">
        <v>436</v>
      </c>
      <c r="C66" s="52">
        <v>121313</v>
      </c>
      <c r="F66" s="122" t="s">
        <v>1332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5" t="s">
        <v>1335</v>
      </c>
      <c r="T66" s="125"/>
      <c r="V66" s="51">
        <f>$AY$1*H68</f>
        <v>0</v>
      </c>
      <c r="AG66" t="e">
        <v>#VALUE!</v>
      </c>
      <c r="AH66" t="e">
        <v>#VALUE!</v>
      </c>
      <c r="AY66">
        <v>0</v>
      </c>
    </row>
    <row r="67" spans="1:51" x14ac:dyDescent="0.25">
      <c r="A67" s="4" t="s">
        <v>118</v>
      </c>
      <c r="H67" s="52">
        <f>AY67</f>
        <v>0</v>
      </c>
      <c r="L67" s="52">
        <f>K67*AF$1</f>
        <v>0</v>
      </c>
      <c r="S67" s="11">
        <v>120</v>
      </c>
      <c r="T67" s="52">
        <f>S67*$V$3</f>
        <v>5820.6052317397371</v>
      </c>
      <c r="V67" s="51" t="e">
        <f>$AY$1*#REF!</f>
        <v>#REF!</v>
      </c>
      <c r="AG67">
        <v>0</v>
      </c>
      <c r="AH67">
        <v>0</v>
      </c>
      <c r="AY67">
        <v>0</v>
      </c>
    </row>
    <row r="68" spans="1:51" x14ac:dyDescent="0.25">
      <c r="A68" s="2" t="s">
        <v>117</v>
      </c>
      <c r="H68" s="52">
        <f t="shared" ref="H68:H69" si="16">AY68</f>
        <v>0</v>
      </c>
      <c r="L68" s="52">
        <f>K68*AF$1</f>
        <v>0</v>
      </c>
      <c r="O68" s="54">
        <v>100</v>
      </c>
      <c r="P68" s="10">
        <v>5500</v>
      </c>
      <c r="Q68" s="10"/>
      <c r="R68" s="10"/>
      <c r="T68" s="52">
        <f>S68*$V$3</f>
        <v>0</v>
      </c>
      <c r="U68" s="51" t="s">
        <v>1384</v>
      </c>
      <c r="V68" s="51" t="e">
        <f>$AY$1*#REF!</f>
        <v>#REF!</v>
      </c>
      <c r="AG68">
        <v>0</v>
      </c>
      <c r="AH68">
        <v>0</v>
      </c>
      <c r="AY68">
        <v>0</v>
      </c>
    </row>
    <row r="69" spans="1:51" x14ac:dyDescent="0.25">
      <c r="A69" s="3" t="s">
        <v>119</v>
      </c>
      <c r="B69" s="54"/>
      <c r="C69" s="54"/>
      <c r="D69" s="151"/>
      <c r="E69" s="151"/>
      <c r="F69" s="53"/>
      <c r="G69" s="48"/>
      <c r="H69" s="52">
        <f t="shared" si="16"/>
        <v>0</v>
      </c>
      <c r="I69" s="48"/>
      <c r="J69" s="23"/>
      <c r="K69" s="54"/>
      <c r="L69" s="52">
        <f>K69*AF$1</f>
        <v>0</v>
      </c>
      <c r="O69" s="54">
        <v>100</v>
      </c>
      <c r="P69" s="54">
        <v>5500</v>
      </c>
      <c r="Q69" s="54"/>
      <c r="R69" s="54"/>
      <c r="S69" s="54"/>
      <c r="T69" s="52">
        <f>S69*$V$3</f>
        <v>0</v>
      </c>
      <c r="U69" s="51" t="s">
        <v>1381</v>
      </c>
      <c r="V69" s="51" t="e">
        <f>$AY$1*#REF!</f>
        <v>#REF!</v>
      </c>
      <c r="AG69">
        <v>0</v>
      </c>
      <c r="AH69">
        <v>0</v>
      </c>
      <c r="AY69">
        <v>0</v>
      </c>
    </row>
    <row r="70" spans="1:51" x14ac:dyDescent="0.25">
      <c r="A70" s="3" t="s">
        <v>120</v>
      </c>
      <c r="B70" s="54"/>
      <c r="C70" s="128">
        <v>121313</v>
      </c>
      <c r="D70" s="151"/>
      <c r="E70" s="151"/>
      <c r="F70" s="122">
        <v>600</v>
      </c>
      <c r="G70" s="122">
        <v>360</v>
      </c>
      <c r="H70" s="125">
        <f>AY70</f>
        <v>13541.157806038844</v>
      </c>
      <c r="I70" s="125"/>
      <c r="J70" s="125"/>
      <c r="K70" s="122">
        <v>200</v>
      </c>
      <c r="L70" s="125">
        <f>K70*AF1</f>
        <v>6000</v>
      </c>
      <c r="M70" s="125"/>
      <c r="N70" s="125"/>
      <c r="O70" s="148" t="s">
        <v>1332</v>
      </c>
      <c r="P70" s="149"/>
      <c r="Q70" s="149"/>
      <c r="R70" s="150"/>
      <c r="S70" s="128" t="s">
        <v>1346</v>
      </c>
      <c r="T70" s="128"/>
      <c r="U70" s="33"/>
      <c r="V70" s="51">
        <f>$AY$1*H72</f>
        <v>0</v>
      </c>
      <c r="X70" s="33"/>
      <c r="Y70" s="33"/>
      <c r="Z70" s="33"/>
      <c r="AA70" s="33"/>
      <c r="AB70" s="33"/>
      <c r="AC70" s="33"/>
      <c r="AG70">
        <v>360</v>
      </c>
      <c r="AH70">
        <v>240</v>
      </c>
      <c r="AY70">
        <v>13541.157806038844</v>
      </c>
    </row>
    <row r="71" spans="1:51" x14ac:dyDescent="0.25">
      <c r="A71" s="3" t="s">
        <v>121</v>
      </c>
      <c r="B71" s="54"/>
      <c r="C71" s="128"/>
      <c r="D71" s="151"/>
      <c r="E71" s="151"/>
      <c r="F71" s="122"/>
      <c r="G71" s="122"/>
      <c r="H71" s="125"/>
      <c r="I71" s="125"/>
      <c r="J71" s="125"/>
      <c r="K71" s="122"/>
      <c r="L71" s="125"/>
      <c r="M71" s="125"/>
      <c r="N71" s="125"/>
      <c r="O71" s="148" t="s">
        <v>1332</v>
      </c>
      <c r="P71" s="149"/>
      <c r="Q71" s="149"/>
      <c r="R71" s="150"/>
      <c r="S71" s="128" t="s">
        <v>1346</v>
      </c>
      <c r="T71" s="128"/>
      <c r="U71" s="33"/>
      <c r="V71" s="51">
        <f>$AY$1*H73</f>
        <v>0</v>
      </c>
      <c r="X71" s="33"/>
      <c r="Y71" s="33"/>
      <c r="Z71" s="33"/>
      <c r="AA71" s="33"/>
      <c r="AB71" s="33"/>
      <c r="AC71" s="33"/>
      <c r="AG71">
        <v>0</v>
      </c>
      <c r="AH71">
        <v>0</v>
      </c>
      <c r="AY71">
        <v>0</v>
      </c>
    </row>
    <row r="72" spans="1:51" x14ac:dyDescent="0.25">
      <c r="A72" s="3" t="s">
        <v>122</v>
      </c>
      <c r="B72" s="54"/>
      <c r="C72" s="128"/>
      <c r="D72" s="151"/>
      <c r="E72" s="151"/>
      <c r="F72" s="122"/>
      <c r="G72" s="122"/>
      <c r="H72" s="125"/>
      <c r="I72" s="125"/>
      <c r="J72" s="125"/>
      <c r="K72" s="122"/>
      <c r="L72" s="125"/>
      <c r="M72" s="125"/>
      <c r="N72" s="125"/>
      <c r="O72" s="148" t="s">
        <v>1332</v>
      </c>
      <c r="P72" s="149"/>
      <c r="Q72" s="149"/>
      <c r="R72" s="150"/>
      <c r="S72" s="125" t="s">
        <v>1335</v>
      </c>
      <c r="T72" s="125"/>
      <c r="V72" s="51">
        <f>$AY$1*H74</f>
        <v>0</v>
      </c>
      <c r="AG72">
        <v>0</v>
      </c>
      <c r="AH72">
        <v>0</v>
      </c>
      <c r="AY72">
        <v>0</v>
      </c>
    </row>
    <row r="73" spans="1:51" x14ac:dyDescent="0.25">
      <c r="A73" s="3" t="s">
        <v>123</v>
      </c>
      <c r="B73" s="54"/>
      <c r="C73" s="128"/>
      <c r="D73" s="151"/>
      <c r="E73" s="151"/>
      <c r="F73" s="122"/>
      <c r="G73" s="122"/>
      <c r="H73" s="125"/>
      <c r="I73" s="125"/>
      <c r="J73" s="125"/>
      <c r="K73" s="122"/>
      <c r="L73" s="125"/>
      <c r="M73" s="125"/>
      <c r="N73" s="125"/>
      <c r="O73" s="148" t="s">
        <v>1332</v>
      </c>
      <c r="P73" s="149"/>
      <c r="Q73" s="149"/>
      <c r="R73" s="150"/>
      <c r="S73" s="128" t="s">
        <v>1346</v>
      </c>
      <c r="T73" s="128"/>
      <c r="U73" s="33"/>
      <c r="V73" s="51">
        <f>$AY$1*H75</f>
        <v>0</v>
      </c>
      <c r="X73" s="33"/>
      <c r="Y73" s="33"/>
      <c r="Z73" s="33"/>
      <c r="AA73" s="33"/>
      <c r="AB73" s="33"/>
      <c r="AC73" s="33"/>
      <c r="AG73">
        <v>0</v>
      </c>
      <c r="AH73">
        <v>0</v>
      </c>
      <c r="AY73">
        <v>0</v>
      </c>
    </row>
    <row r="74" spans="1:51" x14ac:dyDescent="0.25">
      <c r="A74" s="3" t="s">
        <v>124</v>
      </c>
      <c r="B74" s="54"/>
      <c r="C74" s="128"/>
      <c r="D74" s="151"/>
      <c r="E74" s="151"/>
      <c r="F74" s="122"/>
      <c r="G74" s="122"/>
      <c r="H74" s="125"/>
      <c r="I74" s="125"/>
      <c r="J74" s="125"/>
      <c r="K74" s="122"/>
      <c r="L74" s="125"/>
      <c r="M74" s="125"/>
      <c r="N74" s="125"/>
      <c r="O74" s="148" t="s">
        <v>1332</v>
      </c>
      <c r="P74" s="149"/>
      <c r="Q74" s="149"/>
      <c r="R74" s="150"/>
      <c r="S74" s="125" t="s">
        <v>1332</v>
      </c>
      <c r="T74" s="125"/>
      <c r="V74" s="51">
        <f>$AY$1*H76</f>
        <v>0</v>
      </c>
      <c r="AG74">
        <v>0</v>
      </c>
      <c r="AH74">
        <v>0</v>
      </c>
      <c r="AY74">
        <v>0</v>
      </c>
    </row>
    <row r="75" spans="1:51" x14ac:dyDescent="0.25">
      <c r="A75" s="3" t="s">
        <v>125</v>
      </c>
      <c r="B75" s="54"/>
      <c r="C75" s="54"/>
      <c r="D75" s="151"/>
      <c r="E75" s="151"/>
      <c r="F75" s="122"/>
      <c r="G75" s="122"/>
      <c r="H75" s="125"/>
      <c r="I75" s="125"/>
      <c r="J75" s="125"/>
      <c r="K75" s="54"/>
      <c r="L75" s="52">
        <f>K75*AF$1</f>
        <v>0</v>
      </c>
      <c r="O75" s="54"/>
      <c r="P75" s="54"/>
      <c r="Q75" s="54"/>
      <c r="R75" s="54"/>
      <c r="S75" s="54"/>
      <c r="T75" s="52">
        <f t="shared" ref="T75:T104" si="17">S75*$V$3</f>
        <v>0</v>
      </c>
      <c r="V75" s="51" t="e">
        <f>$AY$1*#REF!</f>
        <v>#REF!</v>
      </c>
      <c r="AG75">
        <v>0</v>
      </c>
      <c r="AH75">
        <v>0</v>
      </c>
      <c r="AY75">
        <v>0</v>
      </c>
    </row>
    <row r="76" spans="1:51" x14ac:dyDescent="0.25">
      <c r="A76" s="2" t="s">
        <v>189</v>
      </c>
      <c r="D76" s="151"/>
      <c r="E76" s="151"/>
      <c r="H76" s="52">
        <f t="shared" ref="H76" si="18">G76*$AD$1</f>
        <v>0</v>
      </c>
      <c r="L76" s="52">
        <f>K76*AF$1</f>
        <v>0</v>
      </c>
      <c r="O76" s="54">
        <v>100</v>
      </c>
      <c r="P76" s="10">
        <v>5500</v>
      </c>
      <c r="Q76" s="10"/>
      <c r="R76" s="10"/>
      <c r="S76" s="54"/>
      <c r="T76" s="52">
        <f t="shared" si="17"/>
        <v>0</v>
      </c>
      <c r="U76" s="51" t="s">
        <v>1384</v>
      </c>
      <c r="V76" s="51">
        <f>$AY$1*H77</f>
        <v>10919.652822501743</v>
      </c>
      <c r="AG76">
        <v>0</v>
      </c>
      <c r="AH76">
        <v>0</v>
      </c>
      <c r="AY76">
        <v>0</v>
      </c>
    </row>
    <row r="77" spans="1:51" x14ac:dyDescent="0.25">
      <c r="A77" s="3" t="s">
        <v>126</v>
      </c>
      <c r="B77" s="54"/>
      <c r="C77" s="54"/>
      <c r="D77" s="151"/>
      <c r="E77" s="151"/>
      <c r="F77" s="122">
        <v>500</v>
      </c>
      <c r="G77" s="122">
        <v>300</v>
      </c>
      <c r="H77" s="125">
        <f>AY77</f>
        <v>11284.298171699036</v>
      </c>
      <c r="I77" s="125"/>
      <c r="J77" s="125"/>
      <c r="K77" s="122">
        <v>150</v>
      </c>
      <c r="L77" s="125">
        <f>K77*AF1</f>
        <v>4500</v>
      </c>
      <c r="M77" s="125"/>
      <c r="N77" s="125"/>
      <c r="O77" s="54"/>
      <c r="P77" s="54"/>
      <c r="Q77" s="54"/>
      <c r="R77" s="54"/>
      <c r="S77" s="54"/>
      <c r="T77" s="52">
        <f t="shared" si="17"/>
        <v>0</v>
      </c>
      <c r="V77" s="51">
        <f>$AY$1*H79</f>
        <v>0</v>
      </c>
      <c r="AG77">
        <v>300</v>
      </c>
      <c r="AH77">
        <v>200</v>
      </c>
      <c r="AY77">
        <v>11284.298171699036</v>
      </c>
    </row>
    <row r="78" spans="1:51" x14ac:dyDescent="0.25">
      <c r="A78" s="3" t="s">
        <v>127</v>
      </c>
      <c r="B78" s="54"/>
      <c r="C78" s="54"/>
      <c r="D78" s="151"/>
      <c r="E78" s="151"/>
      <c r="F78" s="122"/>
      <c r="G78" s="122"/>
      <c r="H78" s="125"/>
      <c r="I78" s="125"/>
      <c r="J78" s="125"/>
      <c r="K78" s="122"/>
      <c r="L78" s="125"/>
      <c r="M78" s="125"/>
      <c r="N78" s="125"/>
      <c r="O78" s="54"/>
      <c r="P78" s="54"/>
      <c r="Q78" s="54"/>
      <c r="R78" s="54"/>
      <c r="S78" s="54"/>
      <c r="T78" s="52">
        <f t="shared" si="17"/>
        <v>0</v>
      </c>
      <c r="V78" s="51" t="e">
        <f>$AY$1*#REF!</f>
        <v>#REF!</v>
      </c>
      <c r="AG78">
        <v>0</v>
      </c>
      <c r="AH78">
        <v>0</v>
      </c>
      <c r="AY78">
        <v>0</v>
      </c>
    </row>
    <row r="79" spans="1:51" x14ac:dyDescent="0.25">
      <c r="A79" s="3" t="s">
        <v>128</v>
      </c>
      <c r="D79" s="151"/>
      <c r="E79" s="151"/>
      <c r="F79" s="122"/>
      <c r="G79" s="122"/>
      <c r="H79" s="125"/>
      <c r="I79" s="125"/>
      <c r="J79" s="125"/>
      <c r="K79" s="122"/>
      <c r="L79" s="125"/>
      <c r="M79" s="125"/>
      <c r="N79" s="125"/>
      <c r="T79" s="52">
        <f t="shared" si="17"/>
        <v>0</v>
      </c>
      <c r="V79" s="51" t="e">
        <f>$AY$1*#REF!</f>
        <v>#REF!</v>
      </c>
      <c r="AG79">
        <v>0</v>
      </c>
      <c r="AH79">
        <v>0</v>
      </c>
      <c r="AY79">
        <v>0</v>
      </c>
    </row>
    <row r="80" spans="1:51" x14ac:dyDescent="0.25">
      <c r="A80" s="2" t="s">
        <v>190</v>
      </c>
      <c r="D80" s="152"/>
      <c r="E80" s="152"/>
      <c r="H80" s="52">
        <f t="shared" ref="H80" si="19">G80*$AD$1</f>
        <v>0</v>
      </c>
      <c r="L80" s="52">
        <f>K80*AF$1</f>
        <v>0</v>
      </c>
      <c r="O80" s="54">
        <v>180</v>
      </c>
      <c r="P80" s="10">
        <v>9900</v>
      </c>
      <c r="Q80" s="10"/>
      <c r="R80" s="10"/>
      <c r="T80" s="52">
        <f t="shared" si="17"/>
        <v>0</v>
      </c>
      <c r="U80" s="51" t="s">
        <v>1384</v>
      </c>
      <c r="V80" s="51" t="e">
        <f>$AY$1*#REF!</f>
        <v>#REF!</v>
      </c>
      <c r="AG80">
        <v>0</v>
      </c>
      <c r="AH80">
        <v>0</v>
      </c>
      <c r="AY80">
        <v>0</v>
      </c>
    </row>
    <row r="81" spans="1:51" x14ac:dyDescent="0.25">
      <c r="A81" s="3" t="s">
        <v>129</v>
      </c>
      <c r="B81" s="54"/>
      <c r="C81" s="54"/>
      <c r="D81" s="54"/>
      <c r="E81" s="54"/>
      <c r="F81" s="122">
        <v>200</v>
      </c>
      <c r="G81" s="122">
        <v>120</v>
      </c>
      <c r="H81" s="125">
        <f>AY81</f>
        <v>4513.7192686796143</v>
      </c>
      <c r="I81" s="125"/>
      <c r="J81" s="125"/>
      <c r="K81" s="147">
        <v>20</v>
      </c>
      <c r="L81" s="125">
        <f>K81*AF1</f>
        <v>600</v>
      </c>
      <c r="M81" s="125"/>
      <c r="N81" s="125"/>
      <c r="O81" s="54"/>
      <c r="P81" s="54"/>
      <c r="Q81" s="54"/>
      <c r="R81" s="54"/>
      <c r="S81" s="54"/>
      <c r="T81" s="52">
        <f t="shared" si="17"/>
        <v>0</v>
      </c>
      <c r="V81" s="51" t="e">
        <f>$AY$1*#REF!</f>
        <v>#REF!</v>
      </c>
      <c r="AG81">
        <v>120</v>
      </c>
      <c r="AH81">
        <v>80</v>
      </c>
      <c r="AY81">
        <v>4513.7192686796143</v>
      </c>
    </row>
    <row r="82" spans="1:51" x14ac:dyDescent="0.25">
      <c r="A82" s="3" t="s">
        <v>130</v>
      </c>
      <c r="B82" s="54"/>
      <c r="C82" s="54"/>
      <c r="D82" s="54"/>
      <c r="E82" s="54"/>
      <c r="F82" s="122"/>
      <c r="G82" s="122"/>
      <c r="H82" s="125"/>
      <c r="I82" s="125"/>
      <c r="J82" s="125"/>
      <c r="K82" s="147"/>
      <c r="L82" s="125"/>
      <c r="M82" s="125"/>
      <c r="N82" s="125"/>
      <c r="O82" s="54"/>
      <c r="P82" s="54"/>
      <c r="Q82" s="54"/>
      <c r="R82" s="54"/>
      <c r="S82" s="54"/>
      <c r="T82" s="52">
        <f t="shared" si="17"/>
        <v>0</v>
      </c>
      <c r="V82" s="51" t="e">
        <f>$AY$1*#REF!</f>
        <v>#REF!</v>
      </c>
      <c r="AG82">
        <v>0</v>
      </c>
      <c r="AH82">
        <v>0</v>
      </c>
      <c r="AY82">
        <v>0</v>
      </c>
    </row>
    <row r="83" spans="1:51" x14ac:dyDescent="0.25">
      <c r="A83" s="3" t="s">
        <v>131</v>
      </c>
      <c r="B83" s="54"/>
      <c r="C83" s="54"/>
      <c r="D83" s="54"/>
      <c r="E83" s="54"/>
      <c r="F83" s="122">
        <v>400</v>
      </c>
      <c r="G83" s="122">
        <v>240</v>
      </c>
      <c r="H83" s="125">
        <f>AY83</f>
        <v>9027.4385373592286</v>
      </c>
      <c r="I83" s="125"/>
      <c r="J83" s="125"/>
      <c r="K83" s="122">
        <v>50</v>
      </c>
      <c r="L83" s="125">
        <f>K83*AF1</f>
        <v>1500</v>
      </c>
      <c r="M83" s="125"/>
      <c r="N83" s="125"/>
      <c r="O83" s="54"/>
      <c r="P83" s="54"/>
      <c r="Q83" s="54"/>
      <c r="R83" s="54"/>
      <c r="S83" s="54"/>
      <c r="T83" s="52">
        <f t="shared" si="17"/>
        <v>0</v>
      </c>
      <c r="V83" s="51">
        <f>$AY$1*H85</f>
        <v>0</v>
      </c>
      <c r="AG83">
        <v>240</v>
      </c>
      <c r="AH83">
        <v>160</v>
      </c>
      <c r="AY83">
        <v>9027.4385373592286</v>
      </c>
    </row>
    <row r="84" spans="1:51" x14ac:dyDescent="0.25">
      <c r="A84" s="3" t="s">
        <v>132</v>
      </c>
      <c r="B84" s="54"/>
      <c r="C84" s="54"/>
      <c r="D84" s="54"/>
      <c r="E84" s="54"/>
      <c r="F84" s="122"/>
      <c r="G84" s="122"/>
      <c r="H84" s="125"/>
      <c r="I84" s="125"/>
      <c r="J84" s="125"/>
      <c r="K84" s="122"/>
      <c r="L84" s="125"/>
      <c r="M84" s="125"/>
      <c r="N84" s="125"/>
      <c r="O84" s="54"/>
      <c r="P84" s="54"/>
      <c r="Q84" s="10"/>
      <c r="R84" s="10"/>
      <c r="T84" s="52">
        <f t="shared" si="17"/>
        <v>0</v>
      </c>
      <c r="U84" s="51" t="s">
        <v>1385</v>
      </c>
      <c r="V84" s="51">
        <f>$AY$1*H86</f>
        <v>0</v>
      </c>
      <c r="AG84">
        <v>0</v>
      </c>
      <c r="AH84">
        <v>0</v>
      </c>
      <c r="AY84">
        <v>0</v>
      </c>
    </row>
    <row r="85" spans="1:51" x14ac:dyDescent="0.25">
      <c r="A85" s="3" t="s">
        <v>133</v>
      </c>
      <c r="B85" s="54"/>
      <c r="C85" s="54"/>
      <c r="D85" s="54"/>
      <c r="E85" s="54"/>
      <c r="F85" s="122"/>
      <c r="G85" s="122"/>
      <c r="H85" s="125"/>
      <c r="I85" s="125"/>
      <c r="J85" s="125"/>
      <c r="K85" s="122"/>
      <c r="L85" s="125"/>
      <c r="M85" s="125"/>
      <c r="N85" s="125"/>
      <c r="O85" s="54"/>
      <c r="P85" s="54"/>
      <c r="Q85" s="54"/>
      <c r="R85" s="54"/>
      <c r="S85" s="54"/>
      <c r="T85" s="52">
        <f t="shared" si="17"/>
        <v>0</v>
      </c>
      <c r="V85" s="51">
        <f>$AY$1*H87</f>
        <v>2183.9305645003487</v>
      </c>
      <c r="AG85">
        <v>0</v>
      </c>
      <c r="AH85">
        <v>0</v>
      </c>
      <c r="AY85">
        <v>0</v>
      </c>
    </row>
    <row r="86" spans="1:51" x14ac:dyDescent="0.25">
      <c r="A86" s="3" t="s">
        <v>134</v>
      </c>
      <c r="F86" s="122"/>
      <c r="G86" s="122"/>
      <c r="H86" s="125"/>
      <c r="I86" s="125"/>
      <c r="J86" s="125"/>
      <c r="K86" s="122"/>
      <c r="L86" s="125"/>
      <c r="M86" s="125"/>
      <c r="N86" s="125"/>
      <c r="T86" s="52">
        <f t="shared" si="17"/>
        <v>0</v>
      </c>
      <c r="V86" s="51">
        <f>$AY$1*H88</f>
        <v>0</v>
      </c>
      <c r="AG86">
        <v>0</v>
      </c>
      <c r="AH86">
        <v>0</v>
      </c>
      <c r="AY86">
        <v>0</v>
      </c>
    </row>
    <row r="87" spans="1:51" x14ac:dyDescent="0.25">
      <c r="A87" s="3" t="s">
        <v>135</v>
      </c>
      <c r="B87" s="54"/>
      <c r="C87" s="54"/>
      <c r="D87" s="54"/>
      <c r="E87" s="54"/>
      <c r="F87" s="53">
        <v>100</v>
      </c>
      <c r="G87" s="53">
        <v>60</v>
      </c>
      <c r="H87" s="52">
        <f>AY87</f>
        <v>2256.8596343398071</v>
      </c>
      <c r="K87" s="53">
        <v>10</v>
      </c>
      <c r="L87" s="52">
        <f>K87*AF$1</f>
        <v>300</v>
      </c>
      <c r="O87" s="54"/>
      <c r="P87" s="54"/>
      <c r="Q87" s="10"/>
      <c r="R87" s="10"/>
      <c r="T87" s="52">
        <f t="shared" si="17"/>
        <v>0</v>
      </c>
      <c r="U87" s="51" t="s">
        <v>1385</v>
      </c>
      <c r="V87" s="51" t="e">
        <f>$AY$1*#REF!</f>
        <v>#REF!</v>
      </c>
      <c r="AG87">
        <v>60</v>
      </c>
      <c r="AH87">
        <v>40</v>
      </c>
      <c r="AY87">
        <v>2256.8596343398071</v>
      </c>
    </row>
    <row r="88" spans="1:51" x14ac:dyDescent="0.25">
      <c r="A88" s="3" t="s">
        <v>136</v>
      </c>
      <c r="B88" s="54"/>
      <c r="C88" s="54"/>
      <c r="D88" s="54"/>
      <c r="E88" s="54"/>
      <c r="F88" s="53">
        <v>100</v>
      </c>
      <c r="H88" s="52">
        <f t="shared" ref="H88:H90" si="20">G88*$AD$1</f>
        <v>0</v>
      </c>
      <c r="I88" s="53">
        <v>100</v>
      </c>
      <c r="J88" s="52">
        <f>I88*$AD$1</f>
        <v>3887.0401009274665</v>
      </c>
      <c r="K88" s="54"/>
      <c r="L88" s="52">
        <f>K88*AF$1</f>
        <v>0</v>
      </c>
      <c r="O88" s="54">
        <v>100</v>
      </c>
      <c r="P88" s="54">
        <v>5500</v>
      </c>
      <c r="Q88" s="54"/>
      <c r="R88" s="54"/>
      <c r="S88" s="54"/>
      <c r="T88" s="52">
        <f t="shared" si="17"/>
        <v>0</v>
      </c>
      <c r="U88" s="51" t="s">
        <v>1381</v>
      </c>
      <c r="V88" s="51" t="e">
        <f>$AY$1*#REF!</f>
        <v>#REF!</v>
      </c>
      <c r="AG88">
        <v>0</v>
      </c>
      <c r="AH88">
        <v>0</v>
      </c>
      <c r="AY88">
        <v>0</v>
      </c>
    </row>
    <row r="89" spans="1:51" x14ac:dyDescent="0.25">
      <c r="A89" s="7" t="s">
        <v>137</v>
      </c>
      <c r="H89" s="52">
        <f t="shared" si="20"/>
        <v>0</v>
      </c>
      <c r="L89" s="52">
        <f>K89*AF$1</f>
        <v>0</v>
      </c>
      <c r="S89" s="28">
        <v>100</v>
      </c>
      <c r="T89" s="52">
        <f t="shared" si="17"/>
        <v>4850.5043597831136</v>
      </c>
      <c r="V89" s="51">
        <f>$AY$1*H90</f>
        <v>0</v>
      </c>
      <c r="AG89">
        <v>0</v>
      </c>
      <c r="AH89">
        <v>0</v>
      </c>
      <c r="AY89">
        <v>0</v>
      </c>
    </row>
    <row r="90" spans="1:51" x14ac:dyDescent="0.25">
      <c r="A90" s="7" t="s">
        <v>138</v>
      </c>
      <c r="H90" s="52">
        <f t="shared" si="20"/>
        <v>0</v>
      </c>
      <c r="L90" s="52">
        <f>K90*AF$1</f>
        <v>0</v>
      </c>
      <c r="S90" s="28">
        <v>100</v>
      </c>
      <c r="T90" s="52">
        <f t="shared" si="17"/>
        <v>4850.5043597831136</v>
      </c>
      <c r="V90" s="51">
        <f>$AY$1*H92</f>
        <v>0</v>
      </c>
      <c r="AG90">
        <v>0</v>
      </c>
      <c r="AH90">
        <v>0</v>
      </c>
      <c r="AY90">
        <v>0</v>
      </c>
    </row>
    <row r="91" spans="1:51" x14ac:dyDescent="0.25">
      <c r="A91" s="3" t="s">
        <v>139</v>
      </c>
      <c r="B91" s="54"/>
      <c r="C91" s="54"/>
      <c r="D91" s="54"/>
      <c r="E91" s="54"/>
      <c r="F91" s="122">
        <v>200</v>
      </c>
      <c r="G91" s="122">
        <v>120</v>
      </c>
      <c r="H91" s="125">
        <f>AY91</f>
        <v>4513.7192686796143</v>
      </c>
      <c r="I91" s="125"/>
      <c r="J91" s="125"/>
      <c r="K91" s="122">
        <v>50</v>
      </c>
      <c r="L91" s="125">
        <f>K91*AF1</f>
        <v>1500</v>
      </c>
      <c r="M91" s="125"/>
      <c r="N91" s="125"/>
      <c r="O91" s="54"/>
      <c r="P91" s="54"/>
      <c r="Q91" s="54"/>
      <c r="R91" s="54"/>
      <c r="S91" s="54"/>
      <c r="T91" s="52">
        <f t="shared" si="17"/>
        <v>0</v>
      </c>
      <c r="V91" s="51">
        <f>$AY$1*H93</f>
        <v>0</v>
      </c>
      <c r="AG91">
        <v>120</v>
      </c>
      <c r="AH91">
        <v>80</v>
      </c>
      <c r="AY91">
        <v>4513.7192686796143</v>
      </c>
    </row>
    <row r="92" spans="1:51" x14ac:dyDescent="0.25">
      <c r="A92" s="3" t="s">
        <v>140</v>
      </c>
      <c r="B92" s="54"/>
      <c r="C92" s="54"/>
      <c r="D92" s="54"/>
      <c r="E92" s="54"/>
      <c r="F92" s="122"/>
      <c r="G92" s="122"/>
      <c r="H92" s="125"/>
      <c r="I92" s="125"/>
      <c r="J92" s="125"/>
      <c r="K92" s="122"/>
      <c r="L92" s="125"/>
      <c r="M92" s="125"/>
      <c r="N92" s="125"/>
      <c r="O92" s="54"/>
      <c r="P92" s="54"/>
      <c r="Q92" s="54"/>
      <c r="R92" s="54"/>
      <c r="S92" s="54"/>
      <c r="T92" s="52">
        <f t="shared" si="17"/>
        <v>0</v>
      </c>
      <c r="V92" s="51">
        <f>$AY$1*H94</f>
        <v>0</v>
      </c>
      <c r="AG92">
        <v>0</v>
      </c>
      <c r="AH92">
        <v>0</v>
      </c>
      <c r="AY92">
        <v>0</v>
      </c>
    </row>
    <row r="93" spans="1:51" x14ac:dyDescent="0.25">
      <c r="A93" s="3" t="s">
        <v>141</v>
      </c>
      <c r="B93" s="54"/>
      <c r="C93" s="54"/>
      <c r="D93" s="54"/>
      <c r="E93" s="54"/>
      <c r="F93" s="122"/>
      <c r="G93" s="122"/>
      <c r="H93" s="125"/>
      <c r="I93" s="125"/>
      <c r="J93" s="125"/>
      <c r="K93" s="122"/>
      <c r="L93" s="125"/>
      <c r="M93" s="125"/>
      <c r="N93" s="125"/>
      <c r="O93" s="54"/>
      <c r="P93" s="54"/>
      <c r="Q93" s="54"/>
      <c r="R93" s="54"/>
      <c r="S93" s="54"/>
      <c r="T93" s="52">
        <f t="shared" si="17"/>
        <v>0</v>
      </c>
      <c r="V93" s="51">
        <f>$AY$1*H95</f>
        <v>0</v>
      </c>
      <c r="AG93">
        <v>0</v>
      </c>
      <c r="AH93">
        <v>0</v>
      </c>
      <c r="AY93">
        <v>0</v>
      </c>
    </row>
    <row r="94" spans="1:51" x14ac:dyDescent="0.25">
      <c r="A94" s="3" t="s">
        <v>142</v>
      </c>
      <c r="B94" s="54"/>
      <c r="C94" s="54"/>
      <c r="D94" s="54"/>
      <c r="E94" s="54"/>
      <c r="F94" s="122"/>
      <c r="G94" s="122"/>
      <c r="H94" s="125"/>
      <c r="I94" s="125"/>
      <c r="J94" s="125"/>
      <c r="K94" s="122"/>
      <c r="L94" s="125"/>
      <c r="M94" s="125"/>
      <c r="N94" s="125"/>
      <c r="O94" s="54"/>
      <c r="P94" s="54"/>
      <c r="Q94" s="54"/>
      <c r="R94" s="54"/>
      <c r="S94" s="54"/>
      <c r="T94" s="52">
        <f t="shared" si="17"/>
        <v>0</v>
      </c>
      <c r="V94" s="51">
        <f>$AY$1*H96</f>
        <v>0</v>
      </c>
      <c r="AG94">
        <v>0</v>
      </c>
      <c r="AH94">
        <v>0</v>
      </c>
      <c r="AY94">
        <v>0</v>
      </c>
    </row>
    <row r="95" spans="1:51" x14ac:dyDescent="0.25">
      <c r="A95" s="3" t="s">
        <v>143</v>
      </c>
      <c r="F95" s="122"/>
      <c r="G95" s="122"/>
      <c r="H95" s="125"/>
      <c r="I95" s="125"/>
      <c r="J95" s="125"/>
      <c r="K95" s="122"/>
      <c r="L95" s="125"/>
      <c r="M95" s="125"/>
      <c r="N95" s="125"/>
      <c r="T95" s="52">
        <f t="shared" si="17"/>
        <v>0</v>
      </c>
      <c r="V95" s="51" t="e">
        <f>$AY$1*#REF!</f>
        <v>#REF!</v>
      </c>
      <c r="AG95">
        <v>0</v>
      </c>
      <c r="AH95">
        <v>0</v>
      </c>
      <c r="AY95">
        <v>0</v>
      </c>
    </row>
    <row r="96" spans="1:51" x14ac:dyDescent="0.25">
      <c r="A96" s="2" t="s">
        <v>191</v>
      </c>
      <c r="H96" s="52">
        <f t="shared" ref="H96:H102" si="21">G96*$AD$1</f>
        <v>0</v>
      </c>
      <c r="L96" s="52">
        <f>K96*AF$1</f>
        <v>0</v>
      </c>
      <c r="O96" s="54">
        <v>180</v>
      </c>
      <c r="P96" s="10">
        <v>9900</v>
      </c>
      <c r="Q96" s="10"/>
      <c r="R96" s="10"/>
      <c r="T96" s="52">
        <f t="shared" si="17"/>
        <v>0</v>
      </c>
      <c r="U96" s="51" t="s">
        <v>1384</v>
      </c>
      <c r="V96" s="51" t="e">
        <f>$AY$1*#REF!</f>
        <v>#REF!</v>
      </c>
      <c r="AG96">
        <v>0</v>
      </c>
      <c r="AH96">
        <v>0</v>
      </c>
      <c r="AY96">
        <v>0</v>
      </c>
    </row>
    <row r="97" spans="1:51" x14ac:dyDescent="0.25">
      <c r="A97" s="2" t="s">
        <v>196</v>
      </c>
      <c r="H97" s="52">
        <f t="shared" si="21"/>
        <v>0</v>
      </c>
      <c r="L97" s="52">
        <f>K97*AF$1</f>
        <v>0</v>
      </c>
      <c r="O97" s="54">
        <v>320</v>
      </c>
      <c r="P97" s="54">
        <v>17600</v>
      </c>
      <c r="Q97" s="10"/>
      <c r="R97" s="10"/>
      <c r="T97" s="52">
        <f t="shared" si="17"/>
        <v>0</v>
      </c>
      <c r="U97" s="51" t="s">
        <v>1384</v>
      </c>
      <c r="V97" s="51">
        <f>$AY$1*H99</f>
        <v>0</v>
      </c>
      <c r="AG97">
        <v>0</v>
      </c>
      <c r="AH97">
        <v>0</v>
      </c>
      <c r="AY97">
        <v>0</v>
      </c>
    </row>
    <row r="98" spans="1:51" x14ac:dyDescent="0.25">
      <c r="A98" s="4" t="s">
        <v>1388</v>
      </c>
      <c r="O98" s="54">
        <v>250</v>
      </c>
      <c r="P98" s="10">
        <v>13750</v>
      </c>
      <c r="Q98" s="10"/>
      <c r="R98" s="10"/>
      <c r="T98" s="52">
        <f t="shared" si="17"/>
        <v>0</v>
      </c>
      <c r="U98" s="51" t="s">
        <v>1381</v>
      </c>
      <c r="V98" s="51">
        <f>$AY$1*H100</f>
        <v>0</v>
      </c>
      <c r="AY98">
        <v>0</v>
      </c>
    </row>
    <row r="99" spans="1:51" x14ac:dyDescent="0.25">
      <c r="A99" s="4" t="s">
        <v>197</v>
      </c>
      <c r="H99" s="52">
        <f t="shared" si="21"/>
        <v>0</v>
      </c>
      <c r="L99" s="52">
        <f>K99*AF$1</f>
        <v>0</v>
      </c>
      <c r="O99" s="52">
        <v>300</v>
      </c>
      <c r="P99" s="52">
        <v>16500</v>
      </c>
      <c r="S99" s="11">
        <v>150</v>
      </c>
      <c r="T99" s="52">
        <f t="shared" si="17"/>
        <v>7275.7565396746713</v>
      </c>
      <c r="U99" s="51" t="s">
        <v>1381</v>
      </c>
      <c r="V99" s="51" t="e">
        <f>$AY$1*#REF!</f>
        <v>#REF!</v>
      </c>
      <c r="AG99">
        <v>0</v>
      </c>
      <c r="AH99">
        <v>0</v>
      </c>
      <c r="AY99">
        <v>0</v>
      </c>
    </row>
    <row r="100" spans="1:51" x14ac:dyDescent="0.25">
      <c r="A100" s="2" t="s">
        <v>192</v>
      </c>
      <c r="H100" s="52">
        <f t="shared" si="21"/>
        <v>0</v>
      </c>
      <c r="L100" s="52">
        <f>K100*AF$1</f>
        <v>0</v>
      </c>
      <c r="O100" s="54">
        <v>300</v>
      </c>
      <c r="P100" s="10">
        <v>16500</v>
      </c>
      <c r="Q100" s="10"/>
      <c r="R100" s="10"/>
      <c r="T100" s="52">
        <f t="shared" si="17"/>
        <v>0</v>
      </c>
      <c r="U100" s="51" t="s">
        <v>1384</v>
      </c>
      <c r="V100" s="51">
        <f>$AY$1*H101</f>
        <v>0</v>
      </c>
      <c r="AG100">
        <v>0</v>
      </c>
      <c r="AH100">
        <v>0</v>
      </c>
      <c r="AY100">
        <v>0</v>
      </c>
    </row>
    <row r="101" spans="1:51" x14ac:dyDescent="0.25">
      <c r="A101" s="4" t="s">
        <v>1389</v>
      </c>
      <c r="O101" s="52">
        <v>150</v>
      </c>
      <c r="P101" s="52">
        <v>8250</v>
      </c>
      <c r="T101" s="52">
        <f t="shared" si="17"/>
        <v>0</v>
      </c>
      <c r="U101" s="51" t="s">
        <v>1381</v>
      </c>
      <c r="V101" s="51" t="e">
        <f>$AY$1*#REF!</f>
        <v>#REF!</v>
      </c>
      <c r="AY101">
        <v>0</v>
      </c>
    </row>
    <row r="102" spans="1:51" x14ac:dyDescent="0.25">
      <c r="A102" s="2" t="s">
        <v>193</v>
      </c>
      <c r="H102" s="52">
        <f t="shared" si="21"/>
        <v>0</v>
      </c>
      <c r="L102" s="52">
        <f>K102*AF$1</f>
        <v>0</v>
      </c>
      <c r="O102" s="54">
        <v>150</v>
      </c>
      <c r="P102" s="10">
        <v>8250</v>
      </c>
      <c r="Q102" s="10"/>
      <c r="R102" s="10"/>
      <c r="T102" s="52">
        <f t="shared" si="17"/>
        <v>0</v>
      </c>
      <c r="U102" s="51" t="s">
        <v>1384</v>
      </c>
      <c r="V102" s="51">
        <f>$AY$1*H103</f>
        <v>9827.6875402515689</v>
      </c>
      <c r="AG102">
        <v>0</v>
      </c>
      <c r="AH102">
        <v>0</v>
      </c>
      <c r="AY102">
        <v>0</v>
      </c>
    </row>
    <row r="103" spans="1:51" x14ac:dyDescent="0.25">
      <c r="A103" s="3" t="s">
        <v>144</v>
      </c>
      <c r="B103" s="54"/>
      <c r="C103" s="54"/>
      <c r="D103" s="54"/>
      <c r="E103" s="54"/>
      <c r="F103" s="122">
        <v>450</v>
      </c>
      <c r="G103" s="122">
        <v>270</v>
      </c>
      <c r="H103" s="125">
        <f>AY103</f>
        <v>10155.868354529133</v>
      </c>
      <c r="I103" s="125"/>
      <c r="J103" s="125"/>
      <c r="K103" s="128">
        <v>100</v>
      </c>
      <c r="L103" s="125">
        <f>K103*AF1</f>
        <v>3000</v>
      </c>
      <c r="M103" s="125"/>
      <c r="N103" s="125"/>
      <c r="O103" s="54"/>
      <c r="P103" s="54"/>
      <c r="Q103" s="54"/>
      <c r="R103" s="54"/>
      <c r="S103" s="54"/>
      <c r="T103" s="52">
        <f t="shared" si="17"/>
        <v>0</v>
      </c>
      <c r="V103" s="51">
        <f>$AY$1*H105</f>
        <v>0</v>
      </c>
      <c r="AG103">
        <v>270</v>
      </c>
      <c r="AH103">
        <v>180</v>
      </c>
      <c r="AY103">
        <v>10155.868354529133</v>
      </c>
    </row>
    <row r="104" spans="1:51" x14ac:dyDescent="0.25">
      <c r="A104" s="3" t="s">
        <v>145</v>
      </c>
      <c r="B104" s="54"/>
      <c r="C104" s="54"/>
      <c r="D104" s="54"/>
      <c r="E104" s="54"/>
      <c r="F104" s="122"/>
      <c r="G104" s="122"/>
      <c r="H104" s="125"/>
      <c r="I104" s="125"/>
      <c r="J104" s="125"/>
      <c r="K104" s="128"/>
      <c r="L104" s="125"/>
      <c r="M104" s="125"/>
      <c r="N104" s="125"/>
      <c r="O104" s="54"/>
      <c r="P104" s="54"/>
      <c r="Q104" s="54"/>
      <c r="R104" s="54"/>
      <c r="S104" s="70">
        <v>100</v>
      </c>
      <c r="T104" s="52">
        <f t="shared" si="17"/>
        <v>4850.5043597831136</v>
      </c>
      <c r="V104" s="51">
        <f>$AY$1*H106</f>
        <v>0</v>
      </c>
      <c r="AG104">
        <v>0</v>
      </c>
      <c r="AH104">
        <v>0</v>
      </c>
      <c r="AY104">
        <v>0</v>
      </c>
    </row>
    <row r="105" spans="1:51" x14ac:dyDescent="0.25">
      <c r="A105" s="3" t="s">
        <v>148</v>
      </c>
      <c r="B105" s="54"/>
      <c r="C105" s="128">
        <v>121313</v>
      </c>
      <c r="D105" s="54"/>
      <c r="E105" s="54"/>
      <c r="F105" s="122"/>
      <c r="G105" s="122"/>
      <c r="H105" s="125"/>
      <c r="I105" s="125"/>
      <c r="J105" s="125"/>
      <c r="K105" s="128"/>
      <c r="L105" s="125"/>
      <c r="M105" s="125"/>
      <c r="N105" s="125"/>
      <c r="O105" s="125" t="s">
        <v>1340</v>
      </c>
      <c r="P105" s="125"/>
      <c r="Q105" s="125"/>
      <c r="R105" s="125"/>
      <c r="S105" s="125"/>
      <c r="T105" s="125"/>
      <c r="V105" s="51">
        <f>$AY$1*H107</f>
        <v>0</v>
      </c>
      <c r="AG105">
        <v>0</v>
      </c>
      <c r="AH105">
        <v>0</v>
      </c>
      <c r="AY105">
        <v>0</v>
      </c>
    </row>
    <row r="106" spans="1:51" x14ac:dyDescent="0.25">
      <c r="A106" s="3" t="s">
        <v>146</v>
      </c>
      <c r="B106" s="54"/>
      <c r="C106" s="128"/>
      <c r="D106" s="54"/>
      <c r="E106" s="54"/>
      <c r="F106" s="122"/>
      <c r="G106" s="122"/>
      <c r="H106" s="125"/>
      <c r="I106" s="125"/>
      <c r="J106" s="125"/>
      <c r="K106" s="128"/>
      <c r="L106" s="125"/>
      <c r="M106" s="125"/>
      <c r="N106" s="125"/>
      <c r="O106" s="125" t="s">
        <v>1333</v>
      </c>
      <c r="P106" s="125"/>
      <c r="Q106" s="125"/>
      <c r="R106" s="125"/>
      <c r="S106" s="125"/>
      <c r="T106" s="125"/>
      <c r="V106" s="51" t="e">
        <f>$AY$1*#REF!</f>
        <v>#REF!</v>
      </c>
      <c r="AG106">
        <v>0</v>
      </c>
      <c r="AH106">
        <v>0</v>
      </c>
      <c r="AY106">
        <v>0</v>
      </c>
    </row>
    <row r="107" spans="1:51" x14ac:dyDescent="0.25">
      <c r="A107" s="3" t="s">
        <v>149</v>
      </c>
      <c r="C107" s="128"/>
      <c r="D107" s="54"/>
      <c r="E107" s="54"/>
      <c r="F107" s="122"/>
      <c r="G107" s="122"/>
      <c r="H107" s="125"/>
      <c r="I107" s="125"/>
      <c r="J107" s="125"/>
      <c r="K107" s="128"/>
      <c r="L107" s="125"/>
      <c r="M107" s="125"/>
      <c r="N107" s="125"/>
      <c r="Q107" s="52">
        <v>150</v>
      </c>
      <c r="R107" s="52">
        <f>Q107*56</f>
        <v>8400</v>
      </c>
      <c r="S107" s="28">
        <v>250</v>
      </c>
      <c r="T107" s="52">
        <f t="shared" ref="T107:T124" si="22">S107*$V$3</f>
        <v>12126.260899457786</v>
      </c>
      <c r="V107" s="51" t="e">
        <f>$AY$1*#REF!</f>
        <v>#REF!</v>
      </c>
      <c r="AG107">
        <v>0</v>
      </c>
      <c r="AH107">
        <v>0</v>
      </c>
      <c r="AY107">
        <v>0</v>
      </c>
    </row>
    <row r="108" spans="1:51" x14ac:dyDescent="0.25">
      <c r="A108" s="7" t="s">
        <v>147</v>
      </c>
      <c r="H108" s="52">
        <f t="shared" ref="H108:H110" si="23">G108*$AD$1</f>
        <v>0</v>
      </c>
      <c r="L108" s="52">
        <f>K108*AF$1</f>
        <v>0</v>
      </c>
      <c r="O108" s="52">
        <v>450</v>
      </c>
      <c r="P108" s="52">
        <v>24750</v>
      </c>
      <c r="S108" s="28">
        <v>120</v>
      </c>
      <c r="T108" s="52">
        <f t="shared" si="22"/>
        <v>5820.6052317397371</v>
      </c>
      <c r="U108" s="51" t="s">
        <v>1381</v>
      </c>
      <c r="V108" s="51" t="e">
        <f>$AY$1*#REF!</f>
        <v>#REF!</v>
      </c>
      <c r="AG108">
        <v>0</v>
      </c>
      <c r="AH108">
        <v>0</v>
      </c>
      <c r="AY108">
        <v>0</v>
      </c>
    </row>
    <row r="109" spans="1:51" x14ac:dyDescent="0.25">
      <c r="A109" s="3" t="s">
        <v>1390</v>
      </c>
      <c r="B109" s="54"/>
      <c r="C109" s="54"/>
      <c r="D109" s="54"/>
      <c r="E109" s="54"/>
      <c r="F109" s="53"/>
      <c r="G109" s="53"/>
      <c r="H109" s="53"/>
      <c r="I109" s="53"/>
      <c r="K109" s="54"/>
      <c r="O109" s="54">
        <v>480</v>
      </c>
      <c r="P109" s="54">
        <v>26400</v>
      </c>
      <c r="Q109" s="54"/>
      <c r="R109" s="54"/>
      <c r="S109" s="54"/>
      <c r="T109" s="52">
        <f t="shared" si="22"/>
        <v>0</v>
      </c>
      <c r="U109" s="51" t="s">
        <v>1381</v>
      </c>
      <c r="V109" s="51" t="e">
        <f>$AY$1*#REF!</f>
        <v>#REF!</v>
      </c>
      <c r="AY109">
        <v>0</v>
      </c>
    </row>
    <row r="110" spans="1:51" x14ac:dyDescent="0.25">
      <c r="A110" s="3" t="s">
        <v>150</v>
      </c>
      <c r="H110" s="52">
        <f t="shared" si="23"/>
        <v>0</v>
      </c>
      <c r="K110" s="53">
        <v>10</v>
      </c>
      <c r="L110" s="52">
        <f t="shared" ref="L110:L124" si="24">K110*AF$1</f>
        <v>300</v>
      </c>
      <c r="O110" s="52">
        <v>480</v>
      </c>
      <c r="P110" s="52">
        <v>26400</v>
      </c>
      <c r="S110" s="28">
        <v>100</v>
      </c>
      <c r="T110" s="52">
        <f t="shared" si="22"/>
        <v>4850.5043597831136</v>
      </c>
      <c r="U110" s="51" t="s">
        <v>1381</v>
      </c>
      <c r="V110" s="51" t="e">
        <f>$AY$1*#REF!</f>
        <v>#REF!</v>
      </c>
      <c r="AG110">
        <v>0</v>
      </c>
      <c r="AH110">
        <v>0</v>
      </c>
      <c r="AY110">
        <v>0</v>
      </c>
    </row>
    <row r="111" spans="1:51" x14ac:dyDescent="0.25">
      <c r="A111" s="3" t="s">
        <v>151</v>
      </c>
      <c r="B111" s="54"/>
      <c r="C111" s="54"/>
      <c r="D111" s="54"/>
      <c r="E111" s="54"/>
      <c r="F111" s="53">
        <v>100</v>
      </c>
      <c r="G111" s="53">
        <v>60</v>
      </c>
      <c r="H111" s="52">
        <f>AY111</f>
        <v>2256.8596343398071</v>
      </c>
      <c r="K111" s="53">
        <v>5</v>
      </c>
      <c r="L111" s="52">
        <f t="shared" si="24"/>
        <v>150</v>
      </c>
      <c r="O111" s="54"/>
      <c r="P111" s="54"/>
      <c r="Q111" s="10"/>
      <c r="R111" s="10"/>
      <c r="S111" s="54"/>
      <c r="T111" s="52">
        <f t="shared" si="22"/>
        <v>0</v>
      </c>
      <c r="U111" s="51" t="s">
        <v>1385</v>
      </c>
      <c r="V111" s="51">
        <f>$AY$1*H113</f>
        <v>2183.9305645003487</v>
      </c>
      <c r="AG111">
        <v>60</v>
      </c>
      <c r="AH111">
        <v>40</v>
      </c>
      <c r="AY111">
        <v>2256.8596343398071</v>
      </c>
    </row>
    <row r="112" spans="1:51" x14ac:dyDescent="0.25">
      <c r="A112" s="3" t="s">
        <v>152</v>
      </c>
      <c r="H112" s="52">
        <f t="shared" ref="H112:H120" si="25">AY112</f>
        <v>0</v>
      </c>
      <c r="K112" s="53">
        <v>15</v>
      </c>
      <c r="L112" s="52">
        <f t="shared" si="24"/>
        <v>450</v>
      </c>
      <c r="O112" s="54"/>
      <c r="P112" s="54"/>
      <c r="Q112" s="10"/>
      <c r="R112" s="10"/>
      <c r="T112" s="52">
        <f t="shared" si="22"/>
        <v>0</v>
      </c>
      <c r="U112" s="51" t="s">
        <v>1385</v>
      </c>
      <c r="V112" s="51">
        <f>$AY$1*H114</f>
        <v>218.39305645003483</v>
      </c>
      <c r="AG112">
        <v>0</v>
      </c>
      <c r="AH112">
        <v>0</v>
      </c>
      <c r="AY112">
        <v>0</v>
      </c>
    </row>
    <row r="113" spans="1:51" x14ac:dyDescent="0.25">
      <c r="A113" s="3" t="s">
        <v>153</v>
      </c>
      <c r="F113" s="53">
        <v>100</v>
      </c>
      <c r="G113" s="53">
        <v>60</v>
      </c>
      <c r="H113" s="52">
        <f t="shared" si="25"/>
        <v>2256.8596343398071</v>
      </c>
      <c r="L113" s="52">
        <f t="shared" si="24"/>
        <v>0</v>
      </c>
      <c r="T113" s="52">
        <f t="shared" si="22"/>
        <v>0</v>
      </c>
      <c r="V113" s="51" t="e">
        <f>$AY$1*#REF!</f>
        <v>#REF!</v>
      </c>
      <c r="AG113">
        <v>60</v>
      </c>
      <c r="AH113">
        <v>40</v>
      </c>
      <c r="AY113">
        <v>2256.8596343398071</v>
      </c>
    </row>
    <row r="114" spans="1:51" x14ac:dyDescent="0.25">
      <c r="A114" s="3" t="s">
        <v>154</v>
      </c>
      <c r="F114" s="53">
        <v>10</v>
      </c>
      <c r="G114" s="53">
        <v>6</v>
      </c>
      <c r="H114" s="52">
        <f t="shared" si="25"/>
        <v>225.6859634339807</v>
      </c>
      <c r="K114" s="53">
        <v>10</v>
      </c>
      <c r="L114" s="52">
        <f t="shared" si="24"/>
        <v>300</v>
      </c>
      <c r="T114" s="52">
        <f t="shared" si="22"/>
        <v>0</v>
      </c>
      <c r="V114" s="51">
        <f>$AY$1*H115</f>
        <v>0</v>
      </c>
      <c r="AG114">
        <v>6</v>
      </c>
      <c r="AH114">
        <v>4</v>
      </c>
      <c r="AY114">
        <v>225.6859634339807</v>
      </c>
    </row>
    <row r="115" spans="1:51" x14ac:dyDescent="0.25">
      <c r="A115" s="2" t="s">
        <v>194</v>
      </c>
      <c r="H115" s="52">
        <f t="shared" si="25"/>
        <v>0</v>
      </c>
      <c r="L115" s="52">
        <f t="shared" si="24"/>
        <v>0</v>
      </c>
      <c r="O115" s="54">
        <v>1020</v>
      </c>
      <c r="P115" s="10">
        <v>56250</v>
      </c>
      <c r="Q115" s="10"/>
      <c r="R115" s="10"/>
      <c r="T115" s="52">
        <f t="shared" si="22"/>
        <v>0</v>
      </c>
      <c r="U115" s="51" t="s">
        <v>1384</v>
      </c>
      <c r="V115" s="51" t="e">
        <f>$AY$1*#REF!</f>
        <v>#REF!</v>
      </c>
      <c r="AG115">
        <v>0</v>
      </c>
      <c r="AH115">
        <v>0</v>
      </c>
      <c r="AY115">
        <v>0</v>
      </c>
    </row>
    <row r="116" spans="1:51" x14ac:dyDescent="0.25">
      <c r="A116" s="3" t="s">
        <v>155</v>
      </c>
      <c r="F116" s="53">
        <v>100</v>
      </c>
      <c r="G116" s="53">
        <v>60</v>
      </c>
      <c r="H116" s="52">
        <f t="shared" si="25"/>
        <v>2256.8596343398071</v>
      </c>
      <c r="K116" s="53">
        <v>10</v>
      </c>
      <c r="L116" s="52">
        <f t="shared" si="24"/>
        <v>300</v>
      </c>
      <c r="T116" s="52">
        <f t="shared" si="22"/>
        <v>0</v>
      </c>
      <c r="V116" s="51" t="e">
        <f>$AY$1*#REF!</f>
        <v>#REF!</v>
      </c>
      <c r="AG116">
        <v>60</v>
      </c>
      <c r="AH116">
        <v>40</v>
      </c>
      <c r="AY116">
        <v>2256.8596343398071</v>
      </c>
    </row>
    <row r="117" spans="1:51" x14ac:dyDescent="0.25">
      <c r="A117" s="2" t="s">
        <v>195</v>
      </c>
      <c r="H117" s="52">
        <f t="shared" si="25"/>
        <v>0</v>
      </c>
      <c r="L117" s="52">
        <f t="shared" si="24"/>
        <v>0</v>
      </c>
      <c r="O117" s="54">
        <v>480</v>
      </c>
      <c r="P117" s="10">
        <v>26400</v>
      </c>
      <c r="Q117" s="10"/>
      <c r="R117" s="10"/>
      <c r="T117" s="52">
        <f t="shared" si="22"/>
        <v>0</v>
      </c>
      <c r="U117" s="51" t="s">
        <v>1384</v>
      </c>
      <c r="V117" s="51">
        <f>$AY$1*H118</f>
        <v>0</v>
      </c>
      <c r="AG117">
        <v>0</v>
      </c>
      <c r="AH117">
        <v>0</v>
      </c>
      <c r="AY117">
        <v>0</v>
      </c>
    </row>
    <row r="118" spans="1:51" x14ac:dyDescent="0.25">
      <c r="A118" s="7" t="s">
        <v>156</v>
      </c>
      <c r="H118" s="52">
        <f t="shared" si="25"/>
        <v>0</v>
      </c>
      <c r="L118" s="52">
        <f t="shared" si="24"/>
        <v>0</v>
      </c>
      <c r="O118" s="54">
        <v>800</v>
      </c>
      <c r="P118" s="10">
        <v>44000</v>
      </c>
      <c r="Q118" s="10"/>
      <c r="R118" s="10"/>
      <c r="S118" s="28">
        <v>150</v>
      </c>
      <c r="T118" s="52">
        <f t="shared" si="22"/>
        <v>7275.7565396746713</v>
      </c>
      <c r="U118" s="51" t="s">
        <v>1384</v>
      </c>
      <c r="V118" s="51">
        <f>$AY$1*H119</f>
        <v>0</v>
      </c>
      <c r="AG118">
        <v>0</v>
      </c>
      <c r="AH118">
        <v>0</v>
      </c>
      <c r="AY118">
        <v>0</v>
      </c>
    </row>
    <row r="119" spans="1:51" x14ac:dyDescent="0.25">
      <c r="A119" s="7" t="s">
        <v>157</v>
      </c>
      <c r="H119" s="52">
        <f t="shared" si="25"/>
        <v>0</v>
      </c>
      <c r="L119" s="52">
        <f t="shared" si="24"/>
        <v>0</v>
      </c>
      <c r="O119" s="54"/>
      <c r="P119" s="54"/>
      <c r="Q119" s="10"/>
      <c r="R119" s="10"/>
      <c r="S119" s="28">
        <v>100</v>
      </c>
      <c r="T119" s="52">
        <f t="shared" si="22"/>
        <v>4850.5043597831136</v>
      </c>
      <c r="U119" s="51" t="s">
        <v>1385</v>
      </c>
      <c r="V119" s="51">
        <f>$AY$1*H121</f>
        <v>4367.8611290006975</v>
      </c>
      <c r="AG119">
        <v>0</v>
      </c>
      <c r="AH119">
        <v>0</v>
      </c>
      <c r="AY119">
        <v>0</v>
      </c>
    </row>
    <row r="120" spans="1:51" x14ac:dyDescent="0.25">
      <c r="A120" s="3" t="s">
        <v>158</v>
      </c>
      <c r="F120" s="53">
        <v>10</v>
      </c>
      <c r="G120" s="53">
        <v>6</v>
      </c>
      <c r="H120" s="52">
        <f t="shared" si="25"/>
        <v>225.6859634339807</v>
      </c>
      <c r="K120" s="53">
        <v>20</v>
      </c>
      <c r="L120" s="52">
        <f t="shared" si="24"/>
        <v>600</v>
      </c>
      <c r="T120" s="52">
        <f t="shared" si="22"/>
        <v>0</v>
      </c>
      <c r="V120" s="51">
        <f>$AY$1*H122</f>
        <v>0</v>
      </c>
      <c r="AG120">
        <v>6</v>
      </c>
      <c r="AH120">
        <v>4</v>
      </c>
      <c r="AY120">
        <v>225.6859634339807</v>
      </c>
    </row>
    <row r="121" spans="1:51" x14ac:dyDescent="0.25">
      <c r="A121" s="3" t="s">
        <v>159</v>
      </c>
      <c r="F121" s="122">
        <v>200</v>
      </c>
      <c r="G121" s="122">
        <v>120</v>
      </c>
      <c r="H121" s="125">
        <f>AY121</f>
        <v>4513.7192686796143</v>
      </c>
      <c r="I121" s="125"/>
      <c r="J121" s="125"/>
      <c r="L121" s="52">
        <f t="shared" si="24"/>
        <v>0</v>
      </c>
      <c r="O121" s="54">
        <v>600</v>
      </c>
      <c r="P121" s="10">
        <v>33000</v>
      </c>
      <c r="Q121" s="10"/>
      <c r="R121" s="10"/>
      <c r="T121" s="52">
        <f t="shared" si="22"/>
        <v>0</v>
      </c>
      <c r="U121" s="51" t="s">
        <v>1384</v>
      </c>
      <c r="V121" s="51" t="e">
        <f>$AY$1*#REF!</f>
        <v>#REF!</v>
      </c>
      <c r="AG121">
        <v>120</v>
      </c>
      <c r="AH121">
        <v>80</v>
      </c>
      <c r="AY121">
        <v>4513.7192686796143</v>
      </c>
    </row>
    <row r="122" spans="1:51" x14ac:dyDescent="0.25">
      <c r="A122" s="3" t="s">
        <v>160</v>
      </c>
      <c r="F122" s="122"/>
      <c r="G122" s="122"/>
      <c r="H122" s="125"/>
      <c r="I122" s="125"/>
      <c r="J122" s="125"/>
      <c r="L122" s="52">
        <f t="shared" si="24"/>
        <v>0</v>
      </c>
      <c r="T122" s="52">
        <f t="shared" si="22"/>
        <v>0</v>
      </c>
      <c r="V122" s="51">
        <f>$AY$1*H123</f>
        <v>0</v>
      </c>
      <c r="AG122">
        <v>0</v>
      </c>
      <c r="AH122">
        <v>0</v>
      </c>
      <c r="AY122">
        <v>0</v>
      </c>
    </row>
    <row r="123" spans="1:51" x14ac:dyDescent="0.25">
      <c r="A123" s="7" t="s">
        <v>161</v>
      </c>
      <c r="H123" s="52">
        <f t="shared" ref="H123:H124" si="26">G123*$AD$1</f>
        <v>0</v>
      </c>
      <c r="L123" s="52">
        <f t="shared" si="24"/>
        <v>0</v>
      </c>
      <c r="S123" s="28">
        <v>50</v>
      </c>
      <c r="T123" s="52">
        <f t="shared" si="22"/>
        <v>2425.2521798915568</v>
      </c>
      <c r="V123" s="51" t="e">
        <f>$AY$1*#REF!</f>
        <v>#REF!</v>
      </c>
      <c r="AG123">
        <v>0</v>
      </c>
      <c r="AH123">
        <v>0</v>
      </c>
      <c r="AY123">
        <v>0</v>
      </c>
    </row>
    <row r="124" spans="1:51" x14ac:dyDescent="0.25">
      <c r="A124" s="7" t="s">
        <v>162</v>
      </c>
      <c r="H124" s="52">
        <f t="shared" si="26"/>
        <v>0</v>
      </c>
      <c r="L124" s="52">
        <f t="shared" si="24"/>
        <v>0</v>
      </c>
      <c r="S124" s="28">
        <v>50</v>
      </c>
      <c r="T124" s="52">
        <f t="shared" si="22"/>
        <v>2425.2521798915568</v>
      </c>
      <c r="V124" s="51" t="e">
        <f>$AY$1*#REF!</f>
        <v>#REF!</v>
      </c>
      <c r="AG124">
        <v>0</v>
      </c>
      <c r="AH124">
        <v>0</v>
      </c>
      <c r="AY124">
        <v>0</v>
      </c>
    </row>
    <row r="125" spans="1:51" x14ac:dyDescent="0.25">
      <c r="A125" s="3" t="s">
        <v>163</v>
      </c>
      <c r="C125" s="125">
        <v>121313</v>
      </c>
      <c r="F125" s="122">
        <v>300</v>
      </c>
      <c r="G125" s="122">
        <v>180</v>
      </c>
      <c r="H125" s="125">
        <f>AY125</f>
        <v>6770.5789030194219</v>
      </c>
      <c r="I125" s="125"/>
      <c r="J125" s="125"/>
      <c r="K125" s="122">
        <v>165</v>
      </c>
      <c r="L125" s="125">
        <f>K125*AF1</f>
        <v>4950</v>
      </c>
      <c r="M125" s="125">
        <f>L125*AG1</f>
        <v>0</v>
      </c>
      <c r="N125" s="125">
        <f>M125*AH1</f>
        <v>0</v>
      </c>
      <c r="O125" s="125" t="s">
        <v>1347</v>
      </c>
      <c r="P125" s="125"/>
      <c r="Q125" s="125"/>
      <c r="R125" s="125"/>
      <c r="S125" s="125"/>
      <c r="T125" s="125"/>
      <c r="V125" s="51">
        <f t="shared" ref="V125:V134" si="27">$AY$1*H127</f>
        <v>0</v>
      </c>
      <c r="AG125">
        <v>180</v>
      </c>
      <c r="AH125">
        <v>120</v>
      </c>
      <c r="AY125">
        <v>6770.5789030194219</v>
      </c>
    </row>
    <row r="126" spans="1:51" x14ac:dyDescent="0.25">
      <c r="A126" s="3" t="s">
        <v>164</v>
      </c>
      <c r="C126" s="125"/>
      <c r="F126" s="122"/>
      <c r="G126" s="122"/>
      <c r="H126" s="125"/>
      <c r="I126" s="125"/>
      <c r="J126" s="125"/>
      <c r="K126" s="122"/>
      <c r="L126" s="125"/>
      <c r="M126" s="125"/>
      <c r="N126" s="125"/>
      <c r="Q126" s="52">
        <v>140</v>
      </c>
      <c r="R126" s="52">
        <f>Q126*56</f>
        <v>7840</v>
      </c>
      <c r="S126" s="125" t="s">
        <v>1346</v>
      </c>
      <c r="T126" s="125"/>
      <c r="V126" s="51">
        <f t="shared" si="27"/>
        <v>0</v>
      </c>
      <c r="AG126">
        <v>0</v>
      </c>
      <c r="AH126">
        <v>0</v>
      </c>
      <c r="AY126">
        <v>0</v>
      </c>
    </row>
    <row r="127" spans="1:51" x14ac:dyDescent="0.25">
      <c r="A127" s="3" t="s">
        <v>165</v>
      </c>
      <c r="C127" s="125"/>
      <c r="F127" s="122"/>
      <c r="G127" s="122"/>
      <c r="H127" s="125"/>
      <c r="I127" s="125"/>
      <c r="J127" s="125"/>
      <c r="K127" s="122"/>
      <c r="L127" s="125"/>
      <c r="M127" s="125"/>
      <c r="N127" s="125"/>
      <c r="O127" s="125" t="s">
        <v>1332</v>
      </c>
      <c r="P127" s="125"/>
      <c r="Q127" s="125"/>
      <c r="R127" s="125"/>
      <c r="S127" s="125" t="s">
        <v>1346</v>
      </c>
      <c r="T127" s="125"/>
      <c r="V127" s="51">
        <f t="shared" si="27"/>
        <v>2183.9305645003487</v>
      </c>
      <c r="AG127">
        <v>0</v>
      </c>
      <c r="AH127">
        <v>0</v>
      </c>
      <c r="AY127">
        <v>0</v>
      </c>
    </row>
    <row r="128" spans="1:51" x14ac:dyDescent="0.25">
      <c r="A128" s="3" t="s">
        <v>1391</v>
      </c>
      <c r="F128" s="53"/>
      <c r="G128" s="53"/>
      <c r="K128" s="53"/>
      <c r="O128" s="52">
        <v>450</v>
      </c>
      <c r="P128" s="52">
        <v>24750</v>
      </c>
      <c r="T128" s="52">
        <f t="shared" ref="T128:T137" si="28">S128*$V$3</f>
        <v>0</v>
      </c>
      <c r="U128" s="51" t="s">
        <v>1381</v>
      </c>
      <c r="V128" s="51">
        <f t="shared" si="27"/>
        <v>0</v>
      </c>
      <c r="AY128">
        <v>0</v>
      </c>
    </row>
    <row r="129" spans="1:51" x14ac:dyDescent="0.25">
      <c r="A129" s="2" t="s">
        <v>423</v>
      </c>
      <c r="F129" s="53">
        <v>100</v>
      </c>
      <c r="G129" s="53">
        <v>60</v>
      </c>
      <c r="H129" s="52">
        <f>AY129</f>
        <v>2256.8596343398071</v>
      </c>
      <c r="K129" s="53">
        <v>10</v>
      </c>
      <c r="L129" s="52">
        <f t="shared" ref="L129:L139" si="29">K129*AF$1</f>
        <v>300</v>
      </c>
      <c r="O129" s="54"/>
      <c r="P129" s="54"/>
      <c r="Q129" s="10"/>
      <c r="R129" s="10"/>
      <c r="T129" s="52">
        <f t="shared" si="28"/>
        <v>0</v>
      </c>
      <c r="U129" s="51" t="s">
        <v>1385</v>
      </c>
      <c r="V129" s="51">
        <f t="shared" si="27"/>
        <v>0</v>
      </c>
      <c r="AG129">
        <v>60</v>
      </c>
      <c r="AH129">
        <v>40</v>
      </c>
      <c r="AY129">
        <v>2256.8596343398071</v>
      </c>
    </row>
    <row r="130" spans="1:51" x14ac:dyDescent="0.25">
      <c r="A130" s="7" t="s">
        <v>166</v>
      </c>
      <c r="H130" s="52">
        <f t="shared" ref="H130:H148" si="30">AY130</f>
        <v>0</v>
      </c>
      <c r="L130" s="52">
        <f t="shared" si="29"/>
        <v>0</v>
      </c>
      <c r="O130" s="52">
        <v>680</v>
      </c>
      <c r="P130" s="52">
        <v>37400</v>
      </c>
      <c r="S130" s="28">
        <v>150</v>
      </c>
      <c r="T130" s="52">
        <f t="shared" si="28"/>
        <v>7275.7565396746713</v>
      </c>
      <c r="U130" s="51" t="s">
        <v>1381</v>
      </c>
      <c r="V130" s="51">
        <f t="shared" si="27"/>
        <v>2183.9305645003487</v>
      </c>
      <c r="AG130">
        <v>0</v>
      </c>
      <c r="AH130">
        <v>0</v>
      </c>
      <c r="AY130">
        <v>0</v>
      </c>
    </row>
    <row r="131" spans="1:51" x14ac:dyDescent="0.25">
      <c r="A131" s="3" t="s">
        <v>167</v>
      </c>
      <c r="F131" s="53">
        <v>100</v>
      </c>
      <c r="H131" s="52">
        <f t="shared" si="30"/>
        <v>0</v>
      </c>
      <c r="I131" s="53">
        <v>100</v>
      </c>
      <c r="J131" s="52">
        <f>I131*$AD$1</f>
        <v>3887.0401009274665</v>
      </c>
      <c r="L131" s="52">
        <f t="shared" si="29"/>
        <v>0</v>
      </c>
      <c r="S131" s="28">
        <v>100</v>
      </c>
      <c r="T131" s="52">
        <f t="shared" si="28"/>
        <v>4850.5043597831136</v>
      </c>
      <c r="V131" s="51">
        <f t="shared" si="27"/>
        <v>2183.9305645003487</v>
      </c>
      <c r="AG131">
        <v>0</v>
      </c>
      <c r="AH131">
        <v>0</v>
      </c>
      <c r="AY131">
        <v>0</v>
      </c>
    </row>
    <row r="132" spans="1:51" x14ac:dyDescent="0.25">
      <c r="A132" s="3" t="s">
        <v>168</v>
      </c>
      <c r="F132" s="53">
        <v>100</v>
      </c>
      <c r="G132" s="53">
        <v>60</v>
      </c>
      <c r="H132" s="52">
        <f t="shared" si="30"/>
        <v>2256.8596343398071</v>
      </c>
      <c r="K132" s="53">
        <v>10</v>
      </c>
      <c r="L132" s="52">
        <f t="shared" si="29"/>
        <v>300</v>
      </c>
      <c r="S132" s="28">
        <v>150</v>
      </c>
      <c r="T132" s="52">
        <f t="shared" si="28"/>
        <v>7275.7565396746713</v>
      </c>
      <c r="V132" s="51">
        <f t="shared" si="27"/>
        <v>2183.9305645003487</v>
      </c>
      <c r="AG132">
        <v>60</v>
      </c>
      <c r="AH132">
        <v>40</v>
      </c>
      <c r="AY132">
        <v>2256.8596343398071</v>
      </c>
    </row>
    <row r="133" spans="1:51" x14ac:dyDescent="0.25">
      <c r="A133" s="3" t="s">
        <v>169</v>
      </c>
      <c r="F133" s="53">
        <v>100</v>
      </c>
      <c r="G133" s="53">
        <v>60</v>
      </c>
      <c r="H133" s="52">
        <f t="shared" si="30"/>
        <v>2256.8596343398071</v>
      </c>
      <c r="L133" s="52">
        <f t="shared" si="29"/>
        <v>0</v>
      </c>
      <c r="O133" s="54"/>
      <c r="P133" s="54"/>
      <c r="Q133" s="10"/>
      <c r="R133" s="10"/>
      <c r="S133" s="28">
        <v>150</v>
      </c>
      <c r="T133" s="52">
        <f t="shared" si="28"/>
        <v>7275.7565396746713</v>
      </c>
      <c r="U133" s="51" t="s">
        <v>1385</v>
      </c>
      <c r="V133" s="51">
        <f t="shared" si="27"/>
        <v>2183.9305645003487</v>
      </c>
      <c r="AG133">
        <v>60</v>
      </c>
      <c r="AH133">
        <v>40</v>
      </c>
      <c r="AY133">
        <v>2256.8596343398071</v>
      </c>
    </row>
    <row r="134" spans="1:51" x14ac:dyDescent="0.25">
      <c r="A134" s="3" t="s">
        <v>170</v>
      </c>
      <c r="F134" s="53">
        <v>100</v>
      </c>
      <c r="G134" s="53">
        <v>60</v>
      </c>
      <c r="H134" s="52">
        <f t="shared" si="30"/>
        <v>2256.8596343398071</v>
      </c>
      <c r="L134" s="52">
        <f t="shared" si="29"/>
        <v>0</v>
      </c>
      <c r="S134" s="28">
        <v>100</v>
      </c>
      <c r="T134" s="52">
        <f t="shared" si="28"/>
        <v>4850.5043597831136</v>
      </c>
      <c r="V134" s="51">
        <f t="shared" si="27"/>
        <v>2183.9305645003487</v>
      </c>
      <c r="AG134">
        <v>60</v>
      </c>
      <c r="AH134">
        <v>40</v>
      </c>
      <c r="AY134">
        <v>2256.8596343398071</v>
      </c>
    </row>
    <row r="135" spans="1:51" x14ac:dyDescent="0.25">
      <c r="A135" s="3" t="s">
        <v>171</v>
      </c>
      <c r="F135" s="53">
        <v>100</v>
      </c>
      <c r="G135" s="53">
        <v>60</v>
      </c>
      <c r="H135" s="52">
        <f t="shared" si="30"/>
        <v>2256.8596343398071</v>
      </c>
      <c r="L135" s="52">
        <f t="shared" si="29"/>
        <v>0</v>
      </c>
      <c r="S135" s="28">
        <v>100</v>
      </c>
      <c r="T135" s="52">
        <f t="shared" si="28"/>
        <v>4850.5043597831136</v>
      </c>
      <c r="V135" s="51" t="e">
        <f>$AY$1*#REF!</f>
        <v>#REF!</v>
      </c>
      <c r="AG135">
        <v>60</v>
      </c>
      <c r="AH135">
        <v>40</v>
      </c>
      <c r="AY135">
        <v>2256.8596343398071</v>
      </c>
    </row>
    <row r="136" spans="1:51" x14ac:dyDescent="0.25">
      <c r="A136" s="3" t="s">
        <v>172</v>
      </c>
      <c r="F136" s="53">
        <v>100</v>
      </c>
      <c r="G136" s="53">
        <v>60</v>
      </c>
      <c r="H136" s="52">
        <f t="shared" si="30"/>
        <v>2256.8596343398071</v>
      </c>
      <c r="L136" s="52">
        <f t="shared" si="29"/>
        <v>0</v>
      </c>
      <c r="O136" s="52">
        <v>340</v>
      </c>
      <c r="P136" s="52">
        <v>18700</v>
      </c>
      <c r="S136" s="28">
        <v>100</v>
      </c>
      <c r="T136" s="52">
        <f t="shared" si="28"/>
        <v>4850.5043597831136</v>
      </c>
      <c r="U136" s="51" t="s">
        <v>1381</v>
      </c>
      <c r="V136" s="51">
        <f>$AY$1*H137</f>
        <v>0</v>
      </c>
      <c r="AG136">
        <v>60</v>
      </c>
      <c r="AH136">
        <v>40</v>
      </c>
      <c r="AY136">
        <v>2256.8596343398071</v>
      </c>
    </row>
    <row r="137" spans="1:51" x14ac:dyDescent="0.25">
      <c r="A137" s="7" t="s">
        <v>173</v>
      </c>
      <c r="H137" s="52">
        <f t="shared" si="30"/>
        <v>0</v>
      </c>
      <c r="L137" s="52">
        <f t="shared" si="29"/>
        <v>0</v>
      </c>
      <c r="S137" s="28">
        <v>100</v>
      </c>
      <c r="T137" s="52">
        <f t="shared" si="28"/>
        <v>4850.5043597831136</v>
      </c>
      <c r="V137" s="51">
        <f>$AY$1*H138</f>
        <v>2183.9305645003487</v>
      </c>
      <c r="AG137">
        <v>0</v>
      </c>
      <c r="AH137">
        <v>0</v>
      </c>
      <c r="AY137">
        <v>0</v>
      </c>
    </row>
    <row r="138" spans="1:51" x14ac:dyDescent="0.25">
      <c r="A138" s="3" t="s">
        <v>174</v>
      </c>
      <c r="C138" s="52">
        <v>121313</v>
      </c>
      <c r="F138" s="53">
        <v>100</v>
      </c>
      <c r="G138" s="53">
        <v>60</v>
      </c>
      <c r="H138" s="52">
        <f t="shared" si="30"/>
        <v>2256.8596343398071</v>
      </c>
      <c r="K138" s="53">
        <v>40</v>
      </c>
      <c r="L138" s="52">
        <f t="shared" si="29"/>
        <v>1200</v>
      </c>
      <c r="O138" s="125" t="s">
        <v>1348</v>
      </c>
      <c r="P138" s="125"/>
      <c r="Q138" s="125"/>
      <c r="R138" s="125"/>
      <c r="S138" s="125" t="s">
        <v>1346</v>
      </c>
      <c r="T138" s="125"/>
      <c r="V138" s="51">
        <f>$AY$1*H140</f>
        <v>0</v>
      </c>
      <c r="AG138">
        <v>60</v>
      </c>
      <c r="AH138">
        <v>40</v>
      </c>
      <c r="AY138">
        <v>2256.8596343398071</v>
      </c>
    </row>
    <row r="139" spans="1:51" x14ac:dyDescent="0.25">
      <c r="A139" s="7" t="s">
        <v>175</v>
      </c>
      <c r="H139" s="52">
        <f t="shared" si="30"/>
        <v>0</v>
      </c>
      <c r="L139" s="52">
        <f t="shared" si="29"/>
        <v>0</v>
      </c>
      <c r="S139" s="28">
        <v>100</v>
      </c>
      <c r="T139" s="52">
        <f t="shared" ref="T139:T198" si="31">S139*$V$3</f>
        <v>4850.5043597831136</v>
      </c>
      <c r="V139" s="51">
        <f>$AY$1*H141</f>
        <v>0</v>
      </c>
      <c r="AG139">
        <v>0</v>
      </c>
      <c r="AH139">
        <v>0</v>
      </c>
      <c r="AY139">
        <v>0</v>
      </c>
    </row>
    <row r="140" spans="1:51" x14ac:dyDescent="0.25">
      <c r="A140" s="7" t="s">
        <v>1392</v>
      </c>
      <c r="H140" s="52">
        <f t="shared" si="30"/>
        <v>0</v>
      </c>
      <c r="O140" s="52">
        <v>340</v>
      </c>
      <c r="P140" s="52">
        <v>18700</v>
      </c>
      <c r="S140" s="28"/>
      <c r="T140" s="52">
        <f t="shared" si="31"/>
        <v>0</v>
      </c>
      <c r="U140" s="51" t="s">
        <v>1381</v>
      </c>
      <c r="V140" s="51" t="e">
        <f>$AY$1*#REF!</f>
        <v>#REF!</v>
      </c>
      <c r="AY140">
        <v>0</v>
      </c>
    </row>
    <row r="141" spans="1:51" x14ac:dyDescent="0.25">
      <c r="A141" s="3" t="s">
        <v>176</v>
      </c>
      <c r="F141" s="53">
        <v>100</v>
      </c>
      <c r="H141" s="52">
        <f t="shared" si="30"/>
        <v>0</v>
      </c>
      <c r="I141" s="53">
        <v>100</v>
      </c>
      <c r="J141" s="52">
        <f>I141*$AD$1</f>
        <v>3887.0401009274665</v>
      </c>
      <c r="L141" s="52">
        <f t="shared" ref="L141:L153" si="32">K141*AF$1</f>
        <v>0</v>
      </c>
      <c r="O141" s="52">
        <v>350</v>
      </c>
      <c r="P141" s="52">
        <v>19250</v>
      </c>
      <c r="S141" s="28">
        <v>150</v>
      </c>
      <c r="T141" s="52">
        <f t="shared" si="31"/>
        <v>7275.7565396746713</v>
      </c>
      <c r="U141" s="51" t="s">
        <v>1381</v>
      </c>
      <c r="V141" s="51">
        <f>$AY$1*H142</f>
        <v>2183.9305645003487</v>
      </c>
      <c r="AG141">
        <v>0</v>
      </c>
      <c r="AH141">
        <v>0</v>
      </c>
      <c r="AY141">
        <v>0</v>
      </c>
    </row>
    <row r="142" spans="1:51" x14ac:dyDescent="0.25">
      <c r="A142" s="3" t="s">
        <v>177</v>
      </c>
      <c r="F142" s="53">
        <v>100</v>
      </c>
      <c r="G142" s="53">
        <v>60</v>
      </c>
      <c r="H142" s="52">
        <f t="shared" si="30"/>
        <v>2256.8596343398071</v>
      </c>
      <c r="K142" s="53">
        <v>10</v>
      </c>
      <c r="L142" s="52">
        <f t="shared" si="32"/>
        <v>300</v>
      </c>
      <c r="S142" s="28">
        <v>100</v>
      </c>
      <c r="T142" s="52">
        <f t="shared" si="31"/>
        <v>4850.5043597831136</v>
      </c>
      <c r="V142" s="51">
        <f>$AY$1*H143</f>
        <v>0</v>
      </c>
      <c r="AG142">
        <v>60</v>
      </c>
      <c r="AH142">
        <v>40</v>
      </c>
      <c r="AY142">
        <v>2256.8596343398071</v>
      </c>
    </row>
    <row r="143" spans="1:51" x14ac:dyDescent="0.25">
      <c r="A143" s="7" t="s">
        <v>178</v>
      </c>
      <c r="H143" s="52">
        <f t="shared" si="30"/>
        <v>0</v>
      </c>
      <c r="L143" s="52">
        <f t="shared" si="32"/>
        <v>0</v>
      </c>
      <c r="S143" s="28">
        <v>100</v>
      </c>
      <c r="T143" s="52">
        <f t="shared" si="31"/>
        <v>4850.5043597831136</v>
      </c>
      <c r="V143" s="51">
        <f>$AY$1*H145</f>
        <v>2183.9305645003487</v>
      </c>
      <c r="AG143">
        <v>0</v>
      </c>
      <c r="AH143">
        <v>0</v>
      </c>
      <c r="AY143">
        <v>0</v>
      </c>
    </row>
    <row r="144" spans="1:51" x14ac:dyDescent="0.25">
      <c r="A144" s="3" t="s">
        <v>179</v>
      </c>
      <c r="F144" s="53">
        <v>10</v>
      </c>
      <c r="G144" s="53">
        <v>6</v>
      </c>
      <c r="H144" s="52">
        <f t="shared" si="30"/>
        <v>225.6859634339807</v>
      </c>
      <c r="K144" s="53">
        <v>10</v>
      </c>
      <c r="L144" s="52">
        <f t="shared" si="32"/>
        <v>300</v>
      </c>
      <c r="T144" s="52">
        <f t="shared" si="31"/>
        <v>0</v>
      </c>
      <c r="V144" s="51">
        <f>$AY$1*H146</f>
        <v>0</v>
      </c>
      <c r="AG144">
        <v>6</v>
      </c>
      <c r="AH144">
        <v>4</v>
      </c>
      <c r="AY144">
        <v>225.6859634339807</v>
      </c>
    </row>
    <row r="145" spans="1:51" x14ac:dyDescent="0.25">
      <c r="A145" s="3" t="s">
        <v>180</v>
      </c>
      <c r="F145" s="53">
        <v>100</v>
      </c>
      <c r="G145" s="53">
        <v>60</v>
      </c>
      <c r="H145" s="52">
        <f t="shared" si="30"/>
        <v>2256.8596343398071</v>
      </c>
      <c r="L145" s="52">
        <f t="shared" si="32"/>
        <v>0</v>
      </c>
      <c r="S145" s="28">
        <v>150</v>
      </c>
      <c r="T145" s="52">
        <f t="shared" si="31"/>
        <v>7275.7565396746713</v>
      </c>
      <c r="V145" s="51">
        <f>$AY$1*H147</f>
        <v>2183.9305645003487</v>
      </c>
      <c r="AG145">
        <v>60</v>
      </c>
      <c r="AH145">
        <v>40</v>
      </c>
      <c r="AY145">
        <v>2256.8596343398071</v>
      </c>
    </row>
    <row r="146" spans="1:51" x14ac:dyDescent="0.25">
      <c r="A146" s="3" t="s">
        <v>181</v>
      </c>
      <c r="F146" s="53">
        <v>50</v>
      </c>
      <c r="H146" s="52">
        <f t="shared" si="30"/>
        <v>0</v>
      </c>
      <c r="I146" s="53">
        <v>50</v>
      </c>
      <c r="J146" s="52">
        <f>I146*$AD$1</f>
        <v>1943.5200504637332</v>
      </c>
      <c r="L146" s="52">
        <f t="shared" si="32"/>
        <v>0</v>
      </c>
      <c r="T146" s="52">
        <f t="shared" si="31"/>
        <v>0</v>
      </c>
      <c r="V146" s="51">
        <f>$AY$1*H148</f>
        <v>0</v>
      </c>
      <c r="AG146">
        <v>0</v>
      </c>
      <c r="AH146">
        <v>0</v>
      </c>
      <c r="AY146">
        <v>0</v>
      </c>
    </row>
    <row r="147" spans="1:51" x14ac:dyDescent="0.25">
      <c r="A147" s="3" t="s">
        <v>182</v>
      </c>
      <c r="F147" s="53">
        <v>100</v>
      </c>
      <c r="G147" s="53">
        <v>60</v>
      </c>
      <c r="H147" s="52">
        <f t="shared" si="30"/>
        <v>2256.8596343398071</v>
      </c>
      <c r="L147" s="52">
        <f t="shared" si="32"/>
        <v>0</v>
      </c>
      <c r="S147" s="28">
        <v>100</v>
      </c>
      <c r="T147" s="52">
        <f t="shared" si="31"/>
        <v>4850.5043597831136</v>
      </c>
      <c r="V147" s="51" t="e">
        <f>$AY$1*#REF!</f>
        <v>#REF!</v>
      </c>
      <c r="AG147">
        <v>60</v>
      </c>
      <c r="AH147">
        <v>40</v>
      </c>
      <c r="AY147">
        <v>2256.8596343398071</v>
      </c>
    </row>
    <row r="148" spans="1:51" x14ac:dyDescent="0.25">
      <c r="A148" s="7" t="s">
        <v>183</v>
      </c>
      <c r="H148" s="52">
        <f t="shared" si="30"/>
        <v>0</v>
      </c>
      <c r="L148" s="52">
        <f t="shared" si="32"/>
        <v>0</v>
      </c>
      <c r="S148" s="28">
        <v>100</v>
      </c>
      <c r="T148" s="52">
        <f t="shared" si="31"/>
        <v>4850.5043597831136</v>
      </c>
      <c r="V148" s="51">
        <f>$AY$1*H149</f>
        <v>4367.8611290006975</v>
      </c>
      <c r="AG148">
        <v>0</v>
      </c>
      <c r="AH148">
        <v>0</v>
      </c>
      <c r="AY148">
        <v>0</v>
      </c>
    </row>
    <row r="149" spans="1:51" x14ac:dyDescent="0.25">
      <c r="A149" s="3" t="s">
        <v>184</v>
      </c>
      <c r="F149" s="53">
        <v>200</v>
      </c>
      <c r="G149" s="53">
        <v>120</v>
      </c>
      <c r="H149" s="52">
        <f>AY149</f>
        <v>4513.7192686796143</v>
      </c>
      <c r="K149" s="53">
        <v>10</v>
      </c>
      <c r="L149" s="52">
        <f t="shared" si="32"/>
        <v>300</v>
      </c>
      <c r="T149" s="52">
        <f t="shared" si="31"/>
        <v>0</v>
      </c>
      <c r="V149" s="51">
        <f t="shared" ref="V149:V171" si="33">$AY$1*H151</f>
        <v>0</v>
      </c>
      <c r="AG149">
        <v>120</v>
      </c>
      <c r="AH149">
        <v>80</v>
      </c>
      <c r="AY149">
        <v>4513.7192686796143</v>
      </c>
    </row>
    <row r="150" spans="1:51" x14ac:dyDescent="0.25">
      <c r="A150" s="3" t="s">
        <v>185</v>
      </c>
      <c r="F150" s="122">
        <v>110</v>
      </c>
      <c r="G150" s="122">
        <v>110</v>
      </c>
      <c r="H150" s="122">
        <f>AY150</f>
        <v>4137.5759962896473</v>
      </c>
      <c r="I150" s="122"/>
      <c r="J150" s="122"/>
      <c r="L150" s="52">
        <f t="shared" si="32"/>
        <v>0</v>
      </c>
      <c r="O150" s="54"/>
      <c r="P150" s="54"/>
      <c r="Q150" s="10"/>
      <c r="R150" s="10"/>
      <c r="S150" s="28">
        <v>150</v>
      </c>
      <c r="T150" s="52">
        <f t="shared" si="31"/>
        <v>7275.7565396746713</v>
      </c>
      <c r="U150" s="51" t="s">
        <v>1385</v>
      </c>
      <c r="V150" s="51">
        <f t="shared" si="33"/>
        <v>2183.9305645003487</v>
      </c>
      <c r="AG150">
        <v>66</v>
      </c>
      <c r="AH150">
        <v>44</v>
      </c>
      <c r="AY150">
        <v>4137.5759962896473</v>
      </c>
    </row>
    <row r="151" spans="1:51" x14ac:dyDescent="0.25">
      <c r="A151" s="3" t="s">
        <v>186</v>
      </c>
      <c r="F151" s="122"/>
      <c r="G151" s="122"/>
      <c r="H151" s="122">
        <f t="shared" ref="H151" si="34">G151*$AD$1</f>
        <v>0</v>
      </c>
      <c r="I151" s="122"/>
      <c r="J151" s="122"/>
      <c r="K151" s="53">
        <v>15</v>
      </c>
      <c r="L151" s="52">
        <f t="shared" si="32"/>
        <v>450</v>
      </c>
      <c r="S151" s="28">
        <v>150</v>
      </c>
      <c r="T151" s="52">
        <f t="shared" si="31"/>
        <v>7275.7565396746713</v>
      </c>
      <c r="V151" s="51">
        <f t="shared" si="33"/>
        <v>2183.9305645003487</v>
      </c>
      <c r="AG151">
        <v>0</v>
      </c>
      <c r="AH151">
        <v>0</v>
      </c>
      <c r="AY151">
        <v>0</v>
      </c>
    </row>
    <row r="152" spans="1:51" x14ac:dyDescent="0.25">
      <c r="A152" s="3" t="s">
        <v>187</v>
      </c>
      <c r="F152" s="53">
        <v>100</v>
      </c>
      <c r="G152" s="53">
        <v>60</v>
      </c>
      <c r="H152" s="52">
        <f>AY152</f>
        <v>2256.8596343398071</v>
      </c>
      <c r="L152" s="52">
        <f t="shared" si="32"/>
        <v>0</v>
      </c>
      <c r="O152" s="54"/>
      <c r="P152" s="54"/>
      <c r="Q152" s="10"/>
      <c r="R152" s="10"/>
      <c r="S152" s="28">
        <v>100</v>
      </c>
      <c r="T152" s="52">
        <f t="shared" si="31"/>
        <v>4850.5043597831136</v>
      </c>
      <c r="U152" s="51" t="s">
        <v>1385</v>
      </c>
      <c r="V152" s="51">
        <f t="shared" si="33"/>
        <v>3931.0750161006276</v>
      </c>
      <c r="AG152">
        <v>60</v>
      </c>
      <c r="AH152">
        <v>40</v>
      </c>
      <c r="AY152">
        <v>2256.8596343398071</v>
      </c>
    </row>
    <row r="153" spans="1:51" x14ac:dyDescent="0.25">
      <c r="A153" s="3" t="s">
        <v>188</v>
      </c>
      <c r="F153" s="53">
        <v>100</v>
      </c>
      <c r="G153" s="53">
        <v>60</v>
      </c>
      <c r="H153" s="52">
        <f>AY153</f>
        <v>2256.8596343398071</v>
      </c>
      <c r="L153" s="52">
        <f t="shared" si="32"/>
        <v>0</v>
      </c>
      <c r="S153" s="28">
        <v>100</v>
      </c>
      <c r="T153" s="52">
        <f t="shared" si="31"/>
        <v>4850.5043597831136</v>
      </c>
      <c r="V153" s="51">
        <f t="shared" si="33"/>
        <v>0</v>
      </c>
      <c r="AG153">
        <v>60</v>
      </c>
      <c r="AH153">
        <v>40</v>
      </c>
      <c r="AY153">
        <v>2256.8596343398071</v>
      </c>
    </row>
    <row r="154" spans="1:51" x14ac:dyDescent="0.25">
      <c r="A154" s="3" t="s">
        <v>200</v>
      </c>
      <c r="F154" s="125">
        <v>180</v>
      </c>
      <c r="G154" s="125">
        <v>108</v>
      </c>
      <c r="H154" s="125">
        <f>AY154</f>
        <v>4062.3473418116532</v>
      </c>
      <c r="I154" s="125"/>
      <c r="J154" s="125"/>
      <c r="K154" s="125">
        <v>80</v>
      </c>
      <c r="L154" s="125">
        <f>K154*AF1</f>
        <v>2400</v>
      </c>
      <c r="M154" s="125"/>
      <c r="N154" s="125"/>
      <c r="O154" s="54">
        <v>220</v>
      </c>
      <c r="P154" s="10">
        <v>12100</v>
      </c>
      <c r="Q154" s="10"/>
      <c r="R154" s="10"/>
      <c r="T154" s="52">
        <f t="shared" si="31"/>
        <v>0</v>
      </c>
      <c r="U154" s="51" t="s">
        <v>1384</v>
      </c>
      <c r="V154" s="51">
        <f t="shared" si="33"/>
        <v>0</v>
      </c>
      <c r="AG154">
        <v>108</v>
      </c>
      <c r="AH154">
        <v>72</v>
      </c>
      <c r="AY154">
        <v>4062.3473418116532</v>
      </c>
    </row>
    <row r="155" spans="1:51" x14ac:dyDescent="0.25">
      <c r="A155" s="3" t="s">
        <v>201</v>
      </c>
      <c r="F155" s="125"/>
      <c r="G155" s="125"/>
      <c r="H155" s="125"/>
      <c r="I155" s="125"/>
      <c r="J155" s="125"/>
      <c r="K155" s="125"/>
      <c r="L155" s="125"/>
      <c r="M155" s="125"/>
      <c r="N155" s="125"/>
      <c r="O155" s="54">
        <v>260</v>
      </c>
      <c r="P155" s="10">
        <v>14300</v>
      </c>
      <c r="Q155" s="10"/>
      <c r="R155" s="10"/>
      <c r="S155" s="59">
        <v>180</v>
      </c>
      <c r="T155" s="52">
        <f t="shared" si="31"/>
        <v>8730.9078476096056</v>
      </c>
      <c r="U155" s="51" t="s">
        <v>1384</v>
      </c>
      <c r="V155" s="51">
        <f t="shared" si="33"/>
        <v>0</v>
      </c>
      <c r="AG155">
        <v>0</v>
      </c>
      <c r="AH155">
        <v>0</v>
      </c>
      <c r="AY155">
        <v>0</v>
      </c>
    </row>
    <row r="156" spans="1:51" x14ac:dyDescent="0.25">
      <c r="A156" s="3" t="s">
        <v>202</v>
      </c>
      <c r="F156" s="125"/>
      <c r="G156" s="125"/>
      <c r="H156" s="125"/>
      <c r="I156" s="125"/>
      <c r="J156" s="125"/>
      <c r="K156" s="125"/>
      <c r="L156" s="125"/>
      <c r="M156" s="125"/>
      <c r="N156" s="125"/>
      <c r="O156" s="52">
        <v>250</v>
      </c>
      <c r="P156" s="52">
        <v>13750</v>
      </c>
      <c r="S156" s="59">
        <v>160</v>
      </c>
      <c r="T156" s="52">
        <f t="shared" si="31"/>
        <v>7760.8069756529821</v>
      </c>
      <c r="U156" s="51" t="s">
        <v>1381</v>
      </c>
      <c r="V156" s="51">
        <f t="shared" si="33"/>
        <v>0</v>
      </c>
      <c r="AG156">
        <v>0</v>
      </c>
      <c r="AH156">
        <v>0</v>
      </c>
      <c r="AY156">
        <v>0</v>
      </c>
    </row>
    <row r="157" spans="1:51" x14ac:dyDescent="0.25">
      <c r="A157" s="5" t="s">
        <v>203</v>
      </c>
      <c r="H157" s="52">
        <f t="shared" ref="H157:H174" si="35">G157*$AD$1</f>
        <v>0</v>
      </c>
      <c r="L157" s="52">
        <f t="shared" ref="L157:L164" si="36">K157*AF$1</f>
        <v>0</v>
      </c>
      <c r="O157" s="54">
        <v>250</v>
      </c>
      <c r="P157" s="10">
        <v>13750</v>
      </c>
      <c r="Q157" s="10"/>
      <c r="R157" s="10"/>
      <c r="S157" s="59">
        <v>210</v>
      </c>
      <c r="T157" s="52">
        <f t="shared" si="31"/>
        <v>10186.059155544539</v>
      </c>
      <c r="U157" s="51" t="s">
        <v>1384</v>
      </c>
      <c r="V157" s="51">
        <f t="shared" si="33"/>
        <v>0</v>
      </c>
      <c r="AG157">
        <v>0</v>
      </c>
      <c r="AH157">
        <v>0</v>
      </c>
      <c r="AY157">
        <v>0</v>
      </c>
    </row>
    <row r="158" spans="1:51" x14ac:dyDescent="0.25">
      <c r="A158" s="5" t="s">
        <v>204</v>
      </c>
      <c r="H158" s="52">
        <f t="shared" si="35"/>
        <v>0</v>
      </c>
      <c r="L158" s="52">
        <f t="shared" si="36"/>
        <v>0</v>
      </c>
      <c r="O158" s="54">
        <v>300</v>
      </c>
      <c r="P158" s="10">
        <v>16500</v>
      </c>
      <c r="Q158" s="10"/>
      <c r="R158" s="10"/>
      <c r="S158" s="59">
        <v>140</v>
      </c>
      <c r="T158" s="52">
        <f t="shared" si="31"/>
        <v>6790.7061036963596</v>
      </c>
      <c r="U158" s="51" t="s">
        <v>1384</v>
      </c>
      <c r="V158" s="51">
        <f t="shared" si="33"/>
        <v>0</v>
      </c>
      <c r="AG158">
        <v>0</v>
      </c>
      <c r="AH158">
        <v>0</v>
      </c>
      <c r="AY158">
        <v>0</v>
      </c>
    </row>
    <row r="159" spans="1:51" x14ac:dyDescent="0.25">
      <c r="A159" s="5" t="s">
        <v>205</v>
      </c>
      <c r="H159" s="52">
        <f t="shared" si="35"/>
        <v>0</v>
      </c>
      <c r="L159" s="52">
        <f t="shared" si="36"/>
        <v>0</v>
      </c>
      <c r="O159" s="54">
        <v>280</v>
      </c>
      <c r="P159" s="10">
        <v>15400</v>
      </c>
      <c r="Q159" s="10"/>
      <c r="R159" s="10"/>
      <c r="S159" s="59">
        <v>150</v>
      </c>
      <c r="T159" s="52">
        <f t="shared" si="31"/>
        <v>7275.7565396746713</v>
      </c>
      <c r="U159" s="51" t="s">
        <v>1384</v>
      </c>
      <c r="V159" s="51">
        <f t="shared" si="33"/>
        <v>0</v>
      </c>
      <c r="AG159">
        <v>0</v>
      </c>
      <c r="AH159">
        <v>0</v>
      </c>
      <c r="AY159">
        <v>0</v>
      </c>
    </row>
    <row r="160" spans="1:51" x14ac:dyDescent="0.25">
      <c r="A160" s="5" t="s">
        <v>199</v>
      </c>
      <c r="H160" s="52">
        <f t="shared" si="35"/>
        <v>0</v>
      </c>
      <c r="L160" s="52">
        <f t="shared" si="36"/>
        <v>0</v>
      </c>
      <c r="O160" s="54">
        <v>250</v>
      </c>
      <c r="P160" s="10">
        <v>13750</v>
      </c>
      <c r="Q160" s="10"/>
      <c r="R160" s="10"/>
      <c r="S160" s="59">
        <v>150</v>
      </c>
      <c r="T160" s="52">
        <f t="shared" si="31"/>
        <v>7275.7565396746713</v>
      </c>
      <c r="U160" s="51" t="s">
        <v>1384</v>
      </c>
      <c r="V160" s="51">
        <f t="shared" si="33"/>
        <v>0</v>
      </c>
      <c r="AG160">
        <v>0</v>
      </c>
      <c r="AH160">
        <v>0</v>
      </c>
      <c r="AY160">
        <v>0</v>
      </c>
    </row>
    <row r="161" spans="1:51" x14ac:dyDescent="0.25">
      <c r="A161" s="5" t="s">
        <v>206</v>
      </c>
      <c r="H161" s="52">
        <f t="shared" si="35"/>
        <v>0</v>
      </c>
      <c r="L161" s="52">
        <f t="shared" si="36"/>
        <v>0</v>
      </c>
      <c r="O161" s="54">
        <v>280</v>
      </c>
      <c r="P161" s="10">
        <v>15400</v>
      </c>
      <c r="Q161" s="10"/>
      <c r="R161" s="10"/>
      <c r="T161" s="52">
        <f t="shared" si="31"/>
        <v>0</v>
      </c>
      <c r="U161" s="51" t="s">
        <v>1384</v>
      </c>
      <c r="V161" s="51">
        <f t="shared" si="33"/>
        <v>0</v>
      </c>
      <c r="AG161">
        <v>0</v>
      </c>
      <c r="AH161">
        <v>0</v>
      </c>
      <c r="AY161">
        <v>0</v>
      </c>
    </row>
    <row r="162" spans="1:51" x14ac:dyDescent="0.25">
      <c r="A162" s="5" t="s">
        <v>207</v>
      </c>
      <c r="H162" s="52">
        <f t="shared" si="35"/>
        <v>0</v>
      </c>
      <c r="L162" s="52">
        <f t="shared" si="36"/>
        <v>0</v>
      </c>
      <c r="O162" s="54">
        <v>160</v>
      </c>
      <c r="P162" s="10">
        <v>8800</v>
      </c>
      <c r="Q162" s="10"/>
      <c r="R162" s="10"/>
      <c r="T162" s="52">
        <f t="shared" si="31"/>
        <v>0</v>
      </c>
      <c r="U162" s="51" t="s">
        <v>1384</v>
      </c>
      <c r="V162" s="51">
        <f t="shared" si="33"/>
        <v>0</v>
      </c>
      <c r="AG162">
        <v>0</v>
      </c>
      <c r="AH162">
        <v>0</v>
      </c>
      <c r="AY162">
        <v>0</v>
      </c>
    </row>
    <row r="163" spans="1:51" x14ac:dyDescent="0.25">
      <c r="A163" s="5" t="s">
        <v>208</v>
      </c>
      <c r="H163" s="52">
        <f t="shared" si="35"/>
        <v>0</v>
      </c>
      <c r="L163" s="52">
        <f t="shared" si="36"/>
        <v>0</v>
      </c>
      <c r="O163" s="54">
        <v>150</v>
      </c>
      <c r="P163" s="10">
        <v>8250</v>
      </c>
      <c r="Q163" s="10"/>
      <c r="R163" s="10"/>
      <c r="T163" s="52">
        <f t="shared" si="31"/>
        <v>0</v>
      </c>
      <c r="U163" s="51" t="s">
        <v>1384</v>
      </c>
      <c r="V163" s="51">
        <f t="shared" si="33"/>
        <v>0</v>
      </c>
      <c r="AG163">
        <v>0</v>
      </c>
      <c r="AH163">
        <v>0</v>
      </c>
      <c r="AY163">
        <v>0</v>
      </c>
    </row>
    <row r="164" spans="1:51" x14ac:dyDescent="0.25">
      <c r="A164" s="5" t="s">
        <v>209</v>
      </c>
      <c r="H164" s="52">
        <f t="shared" si="35"/>
        <v>0</v>
      </c>
      <c r="L164" s="52">
        <f t="shared" si="36"/>
        <v>0</v>
      </c>
      <c r="O164" s="54">
        <v>150</v>
      </c>
      <c r="P164" s="10">
        <v>8250</v>
      </c>
      <c r="Q164" s="10"/>
      <c r="R164" s="10"/>
      <c r="T164" s="52">
        <f t="shared" si="31"/>
        <v>0</v>
      </c>
      <c r="U164" s="51" t="s">
        <v>1384</v>
      </c>
      <c r="V164" s="51">
        <f t="shared" si="33"/>
        <v>0</v>
      </c>
      <c r="AG164">
        <v>0</v>
      </c>
      <c r="AH164">
        <v>0</v>
      </c>
      <c r="AY164">
        <v>0</v>
      </c>
    </row>
    <row r="165" spans="1:51" x14ac:dyDescent="0.25">
      <c r="A165" s="5" t="s">
        <v>1393</v>
      </c>
      <c r="O165" s="54">
        <v>300</v>
      </c>
      <c r="P165" s="10">
        <v>16500</v>
      </c>
      <c r="Q165" s="10"/>
      <c r="R165" s="10"/>
      <c r="T165" s="52">
        <f t="shared" si="31"/>
        <v>0</v>
      </c>
      <c r="U165" s="51" t="s">
        <v>1381</v>
      </c>
      <c r="V165" s="51">
        <f t="shared" si="33"/>
        <v>0</v>
      </c>
      <c r="AY165">
        <v>0</v>
      </c>
    </row>
    <row r="166" spans="1:51" x14ac:dyDescent="0.25">
      <c r="A166" s="5" t="s">
        <v>1394</v>
      </c>
      <c r="O166" s="54">
        <v>300</v>
      </c>
      <c r="P166" s="10">
        <v>16500</v>
      </c>
      <c r="Q166" s="10"/>
      <c r="R166" s="10"/>
      <c r="T166" s="52">
        <f t="shared" si="31"/>
        <v>0</v>
      </c>
      <c r="U166" s="51" t="s">
        <v>1381</v>
      </c>
      <c r="V166" s="51">
        <f t="shared" si="33"/>
        <v>0</v>
      </c>
      <c r="AY166">
        <v>0</v>
      </c>
    </row>
    <row r="167" spans="1:51" x14ac:dyDescent="0.25">
      <c r="A167" s="5" t="s">
        <v>210</v>
      </c>
      <c r="H167" s="52">
        <f t="shared" si="35"/>
        <v>0</v>
      </c>
      <c r="L167" s="52">
        <f t="shared" ref="L167:L175" si="37">K167*AF$1</f>
        <v>0</v>
      </c>
      <c r="O167" s="54">
        <v>300</v>
      </c>
      <c r="P167" s="10">
        <v>16500</v>
      </c>
      <c r="Q167" s="10"/>
      <c r="R167" s="10"/>
      <c r="T167" s="52">
        <f t="shared" si="31"/>
        <v>0</v>
      </c>
      <c r="U167" s="51" t="s">
        <v>1384</v>
      </c>
      <c r="V167" s="51">
        <f t="shared" si="33"/>
        <v>0</v>
      </c>
      <c r="AG167">
        <v>0</v>
      </c>
      <c r="AH167">
        <v>0</v>
      </c>
      <c r="AY167">
        <v>0</v>
      </c>
    </row>
    <row r="168" spans="1:51" x14ac:dyDescent="0.25">
      <c r="A168" s="5" t="s">
        <v>211</v>
      </c>
      <c r="H168" s="52">
        <f t="shared" si="35"/>
        <v>0</v>
      </c>
      <c r="L168" s="52">
        <f t="shared" si="37"/>
        <v>0</v>
      </c>
      <c r="O168" s="54">
        <v>150</v>
      </c>
      <c r="P168" s="10">
        <v>8250</v>
      </c>
      <c r="Q168" s="10"/>
      <c r="R168" s="10"/>
      <c r="T168" s="52">
        <f t="shared" si="31"/>
        <v>0</v>
      </c>
      <c r="U168" s="51" t="s">
        <v>1384</v>
      </c>
      <c r="V168" s="51">
        <f t="shared" si="33"/>
        <v>0</v>
      </c>
      <c r="AG168">
        <v>0</v>
      </c>
      <c r="AH168">
        <v>0</v>
      </c>
      <c r="AY168">
        <v>0</v>
      </c>
    </row>
    <row r="169" spans="1:51" x14ac:dyDescent="0.25">
      <c r="A169" s="5" t="s">
        <v>49</v>
      </c>
      <c r="H169" s="52">
        <f t="shared" si="35"/>
        <v>0</v>
      </c>
      <c r="L169" s="52">
        <f t="shared" si="37"/>
        <v>0</v>
      </c>
      <c r="O169" s="54">
        <v>320</v>
      </c>
      <c r="P169" s="10">
        <v>17600</v>
      </c>
      <c r="Q169" s="10"/>
      <c r="R169" s="10"/>
      <c r="S169" s="59">
        <v>170</v>
      </c>
      <c r="T169" s="52">
        <f t="shared" si="31"/>
        <v>8245.8574116312939</v>
      </c>
      <c r="U169" s="51" t="s">
        <v>1384</v>
      </c>
      <c r="V169" s="51">
        <f t="shared" si="33"/>
        <v>0</v>
      </c>
      <c r="AG169">
        <v>0</v>
      </c>
      <c r="AH169">
        <v>0</v>
      </c>
      <c r="AY169">
        <v>0</v>
      </c>
    </row>
    <row r="170" spans="1:51" x14ac:dyDescent="0.25">
      <c r="A170" s="5" t="s">
        <v>50</v>
      </c>
      <c r="H170" s="52">
        <f t="shared" si="35"/>
        <v>0</v>
      </c>
      <c r="L170" s="52">
        <f t="shared" si="37"/>
        <v>0</v>
      </c>
      <c r="O170" s="54">
        <v>300</v>
      </c>
      <c r="P170" s="10">
        <v>16500</v>
      </c>
      <c r="Q170" s="10"/>
      <c r="R170" s="10"/>
      <c r="T170" s="52">
        <f t="shared" si="31"/>
        <v>0</v>
      </c>
      <c r="U170" s="51" t="s">
        <v>1383</v>
      </c>
      <c r="V170" s="51">
        <f t="shared" si="33"/>
        <v>0</v>
      </c>
      <c r="AG170">
        <v>0</v>
      </c>
      <c r="AH170">
        <v>0</v>
      </c>
      <c r="AY170">
        <v>0</v>
      </c>
    </row>
    <row r="171" spans="1:51" x14ac:dyDescent="0.25">
      <c r="A171" s="5" t="s">
        <v>51</v>
      </c>
      <c r="H171" s="52">
        <f t="shared" si="35"/>
        <v>0</v>
      </c>
      <c r="L171" s="52">
        <f t="shared" si="37"/>
        <v>0</v>
      </c>
      <c r="O171" s="54">
        <v>300</v>
      </c>
      <c r="P171" s="10">
        <v>16500</v>
      </c>
      <c r="Q171" s="10"/>
      <c r="R171" s="10"/>
      <c r="T171" s="52">
        <f t="shared" si="31"/>
        <v>0</v>
      </c>
      <c r="U171" s="51" t="s">
        <v>1383</v>
      </c>
      <c r="V171" s="51">
        <f t="shared" si="33"/>
        <v>0</v>
      </c>
      <c r="AG171">
        <v>0</v>
      </c>
      <c r="AH171">
        <v>0</v>
      </c>
      <c r="AY171">
        <v>0</v>
      </c>
    </row>
    <row r="172" spans="1:51" x14ac:dyDescent="0.25">
      <c r="A172" s="5" t="s">
        <v>415</v>
      </c>
      <c r="H172" s="52">
        <f t="shared" si="35"/>
        <v>0</v>
      </c>
      <c r="L172" s="52">
        <f t="shared" si="37"/>
        <v>0</v>
      </c>
      <c r="O172" s="54">
        <v>300</v>
      </c>
      <c r="P172" s="10">
        <v>16500</v>
      </c>
      <c r="Q172" s="10"/>
      <c r="R172" s="10"/>
      <c r="T172" s="52">
        <f t="shared" si="31"/>
        <v>0</v>
      </c>
      <c r="U172" s="51" t="s">
        <v>1383</v>
      </c>
      <c r="V172" s="51" t="e">
        <f>$AY$1*#REF!</f>
        <v>#REF!</v>
      </c>
      <c r="AG172">
        <v>0</v>
      </c>
      <c r="AH172">
        <v>0</v>
      </c>
      <c r="AY172">
        <v>0</v>
      </c>
    </row>
    <row r="173" spans="1:51" x14ac:dyDescent="0.25">
      <c r="A173" s="5" t="s">
        <v>212</v>
      </c>
      <c r="H173" s="52">
        <f t="shared" si="35"/>
        <v>0</v>
      </c>
      <c r="L173" s="52">
        <f t="shared" si="37"/>
        <v>0</v>
      </c>
      <c r="O173" s="54">
        <v>210</v>
      </c>
      <c r="P173" s="10">
        <v>11550</v>
      </c>
      <c r="Q173" s="10"/>
      <c r="R173" s="10"/>
      <c r="T173" s="52">
        <f t="shared" si="31"/>
        <v>0</v>
      </c>
      <c r="U173" s="51" t="s">
        <v>1384</v>
      </c>
      <c r="V173" s="51" t="e">
        <f>$AY$1*#REF!</f>
        <v>#REF!</v>
      </c>
      <c r="AG173">
        <v>0</v>
      </c>
      <c r="AH173">
        <v>0</v>
      </c>
      <c r="AY173">
        <v>0</v>
      </c>
    </row>
    <row r="174" spans="1:51" x14ac:dyDescent="0.25">
      <c r="A174" s="2" t="s">
        <v>213</v>
      </c>
      <c r="H174" s="52">
        <f t="shared" si="35"/>
        <v>0</v>
      </c>
      <c r="L174" s="52">
        <f t="shared" si="37"/>
        <v>0</v>
      </c>
      <c r="O174" s="54">
        <v>100</v>
      </c>
      <c r="P174" s="10">
        <v>5500</v>
      </c>
      <c r="Q174" s="10"/>
      <c r="R174" s="10"/>
      <c r="T174" s="52">
        <f t="shared" si="31"/>
        <v>0</v>
      </c>
      <c r="U174" s="51" t="s">
        <v>1383</v>
      </c>
      <c r="V174" s="51" t="e">
        <f>$AY$1*#REF!</f>
        <v>#REF!</v>
      </c>
      <c r="AG174">
        <v>0</v>
      </c>
      <c r="AH174">
        <v>0</v>
      </c>
      <c r="AY174">
        <v>0</v>
      </c>
    </row>
    <row r="175" spans="1:51" x14ac:dyDescent="0.25">
      <c r="A175" s="3" t="s">
        <v>331</v>
      </c>
      <c r="B175" s="54"/>
      <c r="C175" s="54"/>
      <c r="D175" s="54"/>
      <c r="E175" s="54"/>
      <c r="F175" s="53">
        <v>100</v>
      </c>
      <c r="G175" s="53">
        <v>60</v>
      </c>
      <c r="H175" s="52">
        <f>AY175</f>
        <v>2256.8596343398071</v>
      </c>
      <c r="K175" s="53">
        <v>25</v>
      </c>
      <c r="L175" s="52">
        <f t="shared" si="37"/>
        <v>750</v>
      </c>
      <c r="O175" s="54"/>
      <c r="P175" s="54"/>
      <c r="Q175" s="54"/>
      <c r="R175" s="54"/>
      <c r="S175" s="54"/>
      <c r="T175" s="52">
        <f t="shared" si="31"/>
        <v>0</v>
      </c>
      <c r="V175" s="51">
        <f>$AY$1*H176</f>
        <v>0</v>
      </c>
      <c r="AG175">
        <v>60</v>
      </c>
      <c r="AH175">
        <v>40</v>
      </c>
      <c r="AY175">
        <v>2256.8596343398071</v>
      </c>
    </row>
    <row r="176" spans="1:51" x14ac:dyDescent="0.25">
      <c r="A176" s="5" t="s">
        <v>1395</v>
      </c>
      <c r="H176" s="52">
        <f t="shared" ref="H176:H198" si="38">AY176</f>
        <v>0</v>
      </c>
      <c r="O176" s="54">
        <v>300</v>
      </c>
      <c r="P176" s="10">
        <v>16500</v>
      </c>
      <c r="Q176" s="10"/>
      <c r="R176" s="10"/>
      <c r="T176" s="52">
        <f t="shared" si="31"/>
        <v>0</v>
      </c>
      <c r="U176" s="51" t="s">
        <v>1381</v>
      </c>
      <c r="V176" s="51" t="e">
        <f>$AY$1*#REF!</f>
        <v>#REF!</v>
      </c>
      <c r="AY176">
        <v>0</v>
      </c>
    </row>
    <row r="177" spans="1:51" x14ac:dyDescent="0.25">
      <c r="A177" s="4" t="s">
        <v>330</v>
      </c>
      <c r="H177" s="52">
        <f t="shared" si="38"/>
        <v>0</v>
      </c>
      <c r="L177" s="52">
        <f>K177*AF$1</f>
        <v>0</v>
      </c>
      <c r="S177" s="11">
        <v>100</v>
      </c>
      <c r="T177" s="52">
        <f t="shared" si="31"/>
        <v>4850.5043597831136</v>
      </c>
      <c r="V177" s="51" t="e">
        <f>$AY$1*#REF!</f>
        <v>#REF!</v>
      </c>
      <c r="AG177">
        <v>0</v>
      </c>
      <c r="AH177">
        <v>0</v>
      </c>
      <c r="AY177">
        <v>0</v>
      </c>
    </row>
    <row r="178" spans="1:51" x14ac:dyDescent="0.25">
      <c r="A178" s="4" t="s">
        <v>6</v>
      </c>
      <c r="F178" s="52">
        <v>100</v>
      </c>
      <c r="G178" s="52">
        <v>60</v>
      </c>
      <c r="H178" s="52">
        <f t="shared" si="38"/>
        <v>2256.8596343398071</v>
      </c>
      <c r="L178" s="52">
        <f>K178*AF$1</f>
        <v>0</v>
      </c>
      <c r="O178" s="54"/>
      <c r="P178" s="54"/>
      <c r="Q178" s="10"/>
      <c r="R178" s="10"/>
      <c r="T178" s="52">
        <f t="shared" si="31"/>
        <v>0</v>
      </c>
      <c r="U178" s="51" t="s">
        <v>1385</v>
      </c>
      <c r="V178" s="51">
        <f>$AY$1*H179</f>
        <v>0</v>
      </c>
      <c r="AG178">
        <v>60</v>
      </c>
      <c r="AH178">
        <v>40</v>
      </c>
      <c r="AY178">
        <v>2256.8596343398071</v>
      </c>
    </row>
    <row r="179" spans="1:51" x14ac:dyDescent="0.25">
      <c r="A179" s="4" t="s">
        <v>332</v>
      </c>
      <c r="H179" s="52">
        <f t="shared" si="38"/>
        <v>0</v>
      </c>
      <c r="L179" s="52">
        <f>K179*AF$1</f>
        <v>0</v>
      </c>
      <c r="S179" s="11">
        <v>100</v>
      </c>
      <c r="T179" s="52">
        <f t="shared" si="31"/>
        <v>4850.5043597831136</v>
      </c>
      <c r="V179" s="51">
        <f>$AY$1*H181</f>
        <v>10919.652822501743</v>
      </c>
      <c r="AG179">
        <v>0</v>
      </c>
      <c r="AH179">
        <v>0</v>
      </c>
      <c r="AY179">
        <v>0</v>
      </c>
    </row>
    <row r="180" spans="1:51" x14ac:dyDescent="0.25">
      <c r="A180" s="4" t="s">
        <v>41</v>
      </c>
      <c r="H180" s="52">
        <f t="shared" si="38"/>
        <v>0</v>
      </c>
      <c r="M180" s="52">
        <v>80</v>
      </c>
      <c r="N180" s="52">
        <f>M180*AF$1</f>
        <v>2400</v>
      </c>
      <c r="T180" s="52">
        <f t="shared" si="31"/>
        <v>0</v>
      </c>
      <c r="V180" s="51">
        <f>$AY$1*H182</f>
        <v>0</v>
      </c>
      <c r="AG180">
        <v>0</v>
      </c>
      <c r="AH180">
        <v>0</v>
      </c>
      <c r="AY180">
        <v>0</v>
      </c>
    </row>
    <row r="181" spans="1:51" x14ac:dyDescent="0.25">
      <c r="A181" s="4" t="s">
        <v>7</v>
      </c>
      <c r="F181" s="52">
        <v>500</v>
      </c>
      <c r="G181" s="52">
        <v>300</v>
      </c>
      <c r="H181" s="52">
        <f t="shared" si="38"/>
        <v>11284.298171699036</v>
      </c>
      <c r="L181" s="52">
        <f>K181*AF$1</f>
        <v>0</v>
      </c>
      <c r="S181" s="11">
        <v>50</v>
      </c>
      <c r="T181" s="52">
        <f t="shared" si="31"/>
        <v>2425.2521798915568</v>
      </c>
      <c r="V181" s="51" t="e">
        <f>$AY$1*#REF!</f>
        <v>#REF!</v>
      </c>
      <c r="AG181">
        <v>300</v>
      </c>
      <c r="AH181">
        <v>200</v>
      </c>
      <c r="AY181">
        <v>11284.298171699036</v>
      </c>
    </row>
    <row r="182" spans="1:51" x14ac:dyDescent="0.25">
      <c r="A182" s="5" t="s">
        <v>214</v>
      </c>
      <c r="H182" s="52">
        <f t="shared" si="38"/>
        <v>0</v>
      </c>
      <c r="L182" s="52">
        <f>K182*AF$1</f>
        <v>0</v>
      </c>
      <c r="O182" s="54">
        <v>150</v>
      </c>
      <c r="P182" s="10">
        <v>8250</v>
      </c>
      <c r="Q182" s="10"/>
      <c r="R182" s="10"/>
      <c r="T182" s="52">
        <f t="shared" si="31"/>
        <v>0</v>
      </c>
      <c r="U182" s="51" t="s">
        <v>1384</v>
      </c>
      <c r="V182" s="51">
        <f>$AY$1*H183</f>
        <v>0</v>
      </c>
      <c r="AG182">
        <v>0</v>
      </c>
      <c r="AH182">
        <v>0</v>
      </c>
      <c r="AY182">
        <v>0</v>
      </c>
    </row>
    <row r="183" spans="1:51" x14ac:dyDescent="0.25">
      <c r="A183" s="4" t="s">
        <v>333</v>
      </c>
      <c r="H183" s="52">
        <f t="shared" si="38"/>
        <v>0</v>
      </c>
      <c r="L183" s="52">
        <f>K183*AF$1</f>
        <v>0</v>
      </c>
      <c r="S183" s="59">
        <v>100</v>
      </c>
      <c r="T183" s="52">
        <f t="shared" si="31"/>
        <v>4850.5043597831136</v>
      </c>
      <c r="V183" s="51">
        <f>$AY$1*H185</f>
        <v>0</v>
      </c>
      <c r="AG183">
        <v>0</v>
      </c>
      <c r="AH183">
        <v>0</v>
      </c>
      <c r="AY183">
        <v>0</v>
      </c>
    </row>
    <row r="184" spans="1:51" x14ac:dyDescent="0.25">
      <c r="A184" s="4" t="s">
        <v>215</v>
      </c>
      <c r="H184" s="52">
        <f t="shared" si="38"/>
        <v>0</v>
      </c>
      <c r="K184" s="125">
        <v>90</v>
      </c>
      <c r="L184" s="125">
        <f>K184*AF1</f>
        <v>2700</v>
      </c>
      <c r="M184" s="125"/>
      <c r="N184" s="125"/>
      <c r="T184" s="52">
        <f t="shared" si="31"/>
        <v>0</v>
      </c>
      <c r="V184" s="51">
        <f>$AY$1*H186</f>
        <v>0</v>
      </c>
      <c r="AG184">
        <v>0</v>
      </c>
      <c r="AH184">
        <v>0</v>
      </c>
      <c r="AY184">
        <v>0</v>
      </c>
    </row>
    <row r="185" spans="1:51" x14ac:dyDescent="0.25">
      <c r="A185" s="4" t="s">
        <v>216</v>
      </c>
      <c r="H185" s="52">
        <f t="shared" si="38"/>
        <v>0</v>
      </c>
      <c r="K185" s="125"/>
      <c r="L185" s="125"/>
      <c r="M185" s="125"/>
      <c r="N185" s="125"/>
      <c r="T185" s="52">
        <f t="shared" si="31"/>
        <v>0</v>
      </c>
      <c r="V185" s="51" t="e">
        <f>$AY$1*#REF!</f>
        <v>#REF!</v>
      </c>
      <c r="AG185">
        <v>0</v>
      </c>
      <c r="AH185">
        <v>0</v>
      </c>
      <c r="AY185">
        <v>0</v>
      </c>
    </row>
    <row r="186" spans="1:51" x14ac:dyDescent="0.25">
      <c r="A186" s="4" t="s">
        <v>217</v>
      </c>
      <c r="H186" s="52">
        <f t="shared" si="38"/>
        <v>0</v>
      </c>
      <c r="K186" s="125"/>
      <c r="L186" s="125"/>
      <c r="M186" s="125"/>
      <c r="N186" s="125"/>
      <c r="T186" s="52">
        <f t="shared" si="31"/>
        <v>0</v>
      </c>
      <c r="V186" s="51" t="e">
        <f>$AY$1*#REF!</f>
        <v>#REF!</v>
      </c>
      <c r="AG186">
        <v>0</v>
      </c>
      <c r="AH186">
        <v>0</v>
      </c>
      <c r="AY186">
        <v>0</v>
      </c>
    </row>
    <row r="187" spans="1:51" x14ac:dyDescent="0.25">
      <c r="A187" s="4" t="s">
        <v>8</v>
      </c>
      <c r="F187" s="52">
        <v>80</v>
      </c>
      <c r="G187" s="52">
        <v>48</v>
      </c>
      <c r="H187" s="52">
        <f t="shared" si="38"/>
        <v>1805.4877074718456</v>
      </c>
      <c r="K187" s="52">
        <v>50</v>
      </c>
      <c r="L187" s="52">
        <f>K187*AF$1</f>
        <v>1500</v>
      </c>
      <c r="T187" s="52">
        <f t="shared" si="31"/>
        <v>0</v>
      </c>
      <c r="V187" s="51">
        <f>$AY$1*H189</f>
        <v>0</v>
      </c>
      <c r="AG187">
        <v>48</v>
      </c>
      <c r="AH187">
        <v>32</v>
      </c>
      <c r="AY187">
        <v>1805.4877074718456</v>
      </c>
    </row>
    <row r="188" spans="1:51" x14ac:dyDescent="0.25">
      <c r="A188" s="4" t="s">
        <v>416</v>
      </c>
      <c r="H188" s="52">
        <f t="shared" si="38"/>
        <v>0</v>
      </c>
      <c r="L188" s="52">
        <f>K188*AF$1</f>
        <v>0</v>
      </c>
      <c r="S188" s="11">
        <v>250</v>
      </c>
      <c r="T188" s="52">
        <f t="shared" si="31"/>
        <v>12126.260899457786</v>
      </c>
      <c r="V188" s="51">
        <f>$AY$1*H190</f>
        <v>0</v>
      </c>
      <c r="AG188">
        <v>0</v>
      </c>
      <c r="AH188">
        <v>0</v>
      </c>
      <c r="AY188">
        <v>0</v>
      </c>
    </row>
    <row r="189" spans="1:51" x14ac:dyDescent="0.25">
      <c r="A189" s="4" t="s">
        <v>334</v>
      </c>
      <c r="H189" s="52">
        <f t="shared" si="38"/>
        <v>0</v>
      </c>
      <c r="L189" s="52">
        <f>K189*AF$1</f>
        <v>0</v>
      </c>
      <c r="S189" s="11">
        <v>100</v>
      </c>
      <c r="T189" s="52">
        <f t="shared" si="31"/>
        <v>4850.5043597831136</v>
      </c>
      <c r="V189" s="51">
        <f>$AY$1*H191</f>
        <v>0</v>
      </c>
      <c r="AG189">
        <v>0</v>
      </c>
      <c r="AH189">
        <v>0</v>
      </c>
      <c r="AY189">
        <v>0</v>
      </c>
    </row>
    <row r="190" spans="1:51" x14ac:dyDescent="0.25">
      <c r="A190" s="4" t="s">
        <v>335</v>
      </c>
      <c r="H190" s="52">
        <f t="shared" si="38"/>
        <v>0</v>
      </c>
      <c r="L190" s="52">
        <f>K190*AF$1</f>
        <v>0</v>
      </c>
      <c r="S190" s="11">
        <v>80</v>
      </c>
      <c r="T190" s="52">
        <f t="shared" si="31"/>
        <v>3880.4034878264911</v>
      </c>
      <c r="V190" s="51">
        <f>$AY$1*H192</f>
        <v>0</v>
      </c>
      <c r="AG190">
        <v>0</v>
      </c>
      <c r="AH190">
        <v>0</v>
      </c>
      <c r="AY190">
        <v>0</v>
      </c>
    </row>
    <row r="191" spans="1:51" x14ac:dyDescent="0.25">
      <c r="A191" s="4" t="s">
        <v>1396</v>
      </c>
      <c r="H191" s="52">
        <f t="shared" si="38"/>
        <v>0</v>
      </c>
      <c r="O191" s="52">
        <v>160</v>
      </c>
      <c r="P191" s="52">
        <v>8800</v>
      </c>
      <c r="S191" s="11"/>
      <c r="T191" s="52">
        <f t="shared" si="31"/>
        <v>0</v>
      </c>
      <c r="U191" s="51" t="s">
        <v>1381</v>
      </c>
      <c r="V191" s="51" t="e">
        <f>$AY$1*#REF!</f>
        <v>#REF!</v>
      </c>
      <c r="AY191">
        <v>0</v>
      </c>
    </row>
    <row r="192" spans="1:51" x14ac:dyDescent="0.25">
      <c r="A192" s="2" t="s">
        <v>218</v>
      </c>
      <c r="H192" s="52">
        <f t="shared" si="38"/>
        <v>0</v>
      </c>
      <c r="L192" s="52">
        <f t="shared" ref="L192:L198" si="39">K192*AF$1</f>
        <v>0</v>
      </c>
      <c r="O192" s="54">
        <v>140</v>
      </c>
      <c r="P192" s="10">
        <v>7700</v>
      </c>
      <c r="Q192" s="10"/>
      <c r="R192" s="10"/>
      <c r="T192" s="52">
        <f t="shared" si="31"/>
        <v>0</v>
      </c>
      <c r="U192" s="51" t="s">
        <v>1384</v>
      </c>
      <c r="V192" s="51">
        <f>$AY$1*H193</f>
        <v>0</v>
      </c>
      <c r="AG192">
        <v>0</v>
      </c>
      <c r="AH192">
        <v>0</v>
      </c>
      <c r="AY192">
        <v>0</v>
      </c>
    </row>
    <row r="193" spans="1:51" x14ac:dyDescent="0.25">
      <c r="A193" s="4" t="s">
        <v>430</v>
      </c>
      <c r="C193" s="129">
        <v>121313</v>
      </c>
      <c r="D193" s="23"/>
      <c r="E193" s="23"/>
      <c r="H193" s="52">
        <f t="shared" si="38"/>
        <v>0</v>
      </c>
      <c r="L193" s="52">
        <f t="shared" si="39"/>
        <v>0</v>
      </c>
      <c r="T193" s="52">
        <f t="shared" si="31"/>
        <v>0</v>
      </c>
      <c r="V193" s="51" t="e">
        <f>$AY$1*#REF!</f>
        <v>#REF!</v>
      </c>
      <c r="AG193">
        <v>0</v>
      </c>
      <c r="AH193">
        <v>0</v>
      </c>
      <c r="AY193">
        <v>0</v>
      </c>
    </row>
    <row r="194" spans="1:51" x14ac:dyDescent="0.25">
      <c r="A194" s="4" t="s">
        <v>431</v>
      </c>
      <c r="C194" s="130"/>
      <c r="D194" s="23"/>
      <c r="E194" s="23"/>
      <c r="H194" s="52">
        <f t="shared" si="38"/>
        <v>0</v>
      </c>
      <c r="L194" s="52">
        <f t="shared" si="39"/>
        <v>0</v>
      </c>
      <c r="T194" s="52">
        <f t="shared" si="31"/>
        <v>0</v>
      </c>
      <c r="V194" s="51" t="e">
        <f>$AY$1*#REF!</f>
        <v>#REF!</v>
      </c>
      <c r="AG194">
        <v>0</v>
      </c>
      <c r="AH194">
        <v>0</v>
      </c>
      <c r="AY194">
        <v>0</v>
      </c>
    </row>
    <row r="195" spans="1:51" x14ac:dyDescent="0.25">
      <c r="A195" s="2" t="s">
        <v>219</v>
      </c>
      <c r="H195" s="52">
        <f t="shared" si="38"/>
        <v>0</v>
      </c>
      <c r="L195" s="52">
        <f t="shared" si="39"/>
        <v>0</v>
      </c>
      <c r="O195" s="54">
        <v>100</v>
      </c>
      <c r="P195" s="10">
        <v>5500</v>
      </c>
      <c r="Q195" s="10"/>
      <c r="R195" s="10"/>
      <c r="S195" s="11">
        <v>70</v>
      </c>
      <c r="T195" s="52">
        <f t="shared" si="31"/>
        <v>3395.3530518481798</v>
      </c>
      <c r="U195" s="51" t="s">
        <v>1383</v>
      </c>
      <c r="V195" s="51" t="e">
        <f>$AY$1*#REF!</f>
        <v>#REF!</v>
      </c>
      <c r="AG195">
        <v>0</v>
      </c>
      <c r="AH195">
        <v>0</v>
      </c>
      <c r="AY195">
        <v>0</v>
      </c>
    </row>
    <row r="196" spans="1:51" x14ac:dyDescent="0.25">
      <c r="A196" s="4" t="s">
        <v>417</v>
      </c>
      <c r="H196" s="52">
        <f t="shared" si="38"/>
        <v>0</v>
      </c>
      <c r="L196" s="52">
        <f t="shared" si="39"/>
        <v>0</v>
      </c>
      <c r="O196" s="54">
        <v>320</v>
      </c>
      <c r="P196" s="10">
        <v>17600</v>
      </c>
      <c r="Q196" s="10"/>
      <c r="R196" s="10"/>
      <c r="S196" s="11">
        <v>200</v>
      </c>
      <c r="T196" s="52">
        <f t="shared" si="31"/>
        <v>9701.0087195662272</v>
      </c>
      <c r="U196" s="51" t="s">
        <v>1384</v>
      </c>
      <c r="V196" s="51" t="e">
        <f>$AY$1*#REF!</f>
        <v>#REF!</v>
      </c>
      <c r="AG196">
        <v>0</v>
      </c>
      <c r="AH196">
        <v>0</v>
      </c>
      <c r="AY196">
        <v>0</v>
      </c>
    </row>
    <row r="197" spans="1:51" x14ac:dyDescent="0.25">
      <c r="A197" s="3" t="s">
        <v>336</v>
      </c>
      <c r="B197" s="54"/>
      <c r="C197" s="54"/>
      <c r="D197" s="54"/>
      <c r="E197" s="54"/>
      <c r="F197" s="53">
        <v>100</v>
      </c>
      <c r="G197" s="53">
        <v>60</v>
      </c>
      <c r="H197" s="52">
        <f t="shared" si="38"/>
        <v>2256.8596343398071</v>
      </c>
      <c r="K197" s="53">
        <v>10</v>
      </c>
      <c r="L197" s="52">
        <f t="shared" si="39"/>
        <v>300</v>
      </c>
      <c r="O197" s="54"/>
      <c r="P197" s="54"/>
      <c r="Q197" s="54"/>
      <c r="R197" s="54"/>
      <c r="S197" s="54"/>
      <c r="T197" s="52">
        <f t="shared" si="31"/>
        <v>0</v>
      </c>
      <c r="V197" s="51">
        <f>$AY$1*H199</f>
        <v>0</v>
      </c>
      <c r="AG197">
        <v>60</v>
      </c>
      <c r="AH197">
        <v>40</v>
      </c>
      <c r="AY197">
        <v>2256.8596343398071</v>
      </c>
    </row>
    <row r="198" spans="1:51" x14ac:dyDescent="0.25">
      <c r="A198" s="4" t="s">
        <v>9</v>
      </c>
      <c r="F198" s="52">
        <v>200</v>
      </c>
      <c r="H198" s="52">
        <f t="shared" si="38"/>
        <v>0</v>
      </c>
      <c r="I198" s="52">
        <v>200</v>
      </c>
      <c r="J198" s="52">
        <f>I198*$AD$1</f>
        <v>7774.080201854933</v>
      </c>
      <c r="L198" s="52">
        <f t="shared" si="39"/>
        <v>0</v>
      </c>
      <c r="T198" s="52">
        <f t="shared" si="31"/>
        <v>0</v>
      </c>
      <c r="V198" s="51">
        <f>$AY$1*H200</f>
        <v>0</v>
      </c>
      <c r="AG198">
        <v>0</v>
      </c>
      <c r="AH198">
        <v>0</v>
      </c>
      <c r="AY198">
        <v>0</v>
      </c>
    </row>
    <row r="199" spans="1:51" x14ac:dyDescent="0.25">
      <c r="A199" s="4" t="s">
        <v>427</v>
      </c>
      <c r="C199" s="125">
        <v>121313</v>
      </c>
      <c r="F199" s="125" t="s">
        <v>1332</v>
      </c>
      <c r="G199" s="125"/>
      <c r="H199" s="125"/>
      <c r="I199" s="125"/>
      <c r="J199" s="125"/>
      <c r="K199" s="125" t="s">
        <v>1332</v>
      </c>
      <c r="L199" s="125"/>
      <c r="M199" s="125"/>
      <c r="N199" s="125"/>
      <c r="O199" s="125" t="s">
        <v>1332</v>
      </c>
      <c r="P199" s="125"/>
      <c r="Q199" s="125"/>
      <c r="R199" s="125"/>
      <c r="S199" s="125" t="s">
        <v>1346</v>
      </c>
      <c r="T199" s="125"/>
      <c r="V199" s="51">
        <f>$AY$1*H201</f>
        <v>0</v>
      </c>
      <c r="AG199" t="e">
        <v>#VALUE!</v>
      </c>
      <c r="AH199" t="e">
        <v>#VALUE!</v>
      </c>
      <c r="AY199">
        <v>0</v>
      </c>
    </row>
    <row r="200" spans="1:51" x14ac:dyDescent="0.25">
      <c r="A200" s="4" t="s">
        <v>428</v>
      </c>
      <c r="C200" s="125"/>
      <c r="F200" s="125" t="s">
        <v>1332</v>
      </c>
      <c r="G200" s="125"/>
      <c r="H200" s="125"/>
      <c r="I200" s="125"/>
      <c r="J200" s="125"/>
      <c r="K200" s="125" t="s">
        <v>1332</v>
      </c>
      <c r="L200" s="125"/>
      <c r="M200" s="125"/>
      <c r="N200" s="125"/>
      <c r="O200" s="125" t="s">
        <v>1332</v>
      </c>
      <c r="P200" s="125"/>
      <c r="Q200" s="125"/>
      <c r="R200" s="125"/>
      <c r="S200" s="125" t="s">
        <v>1346</v>
      </c>
      <c r="T200" s="125"/>
      <c r="V200" s="51" t="e">
        <f>$AY$1*#REF!</f>
        <v>#REF!</v>
      </c>
      <c r="AG200" t="e">
        <v>#VALUE!</v>
      </c>
      <c r="AH200" t="e">
        <v>#VALUE!</v>
      </c>
      <c r="AY200">
        <v>0</v>
      </c>
    </row>
    <row r="201" spans="1:51" x14ac:dyDescent="0.25">
      <c r="A201" s="4" t="s">
        <v>429</v>
      </c>
      <c r="C201" s="125"/>
      <c r="F201" s="125" t="s">
        <v>1332</v>
      </c>
      <c r="G201" s="125"/>
      <c r="H201" s="125"/>
      <c r="I201" s="125"/>
      <c r="J201" s="125"/>
      <c r="K201" s="125" t="s">
        <v>1332</v>
      </c>
      <c r="L201" s="125"/>
      <c r="M201" s="125"/>
      <c r="N201" s="125"/>
      <c r="O201" s="125" t="s">
        <v>1332</v>
      </c>
      <c r="P201" s="125"/>
      <c r="Q201" s="125"/>
      <c r="R201" s="125"/>
      <c r="S201" s="125" t="s">
        <v>1346</v>
      </c>
      <c r="T201" s="125"/>
      <c r="V201" s="51" t="e">
        <f>$AY$1*#REF!</f>
        <v>#REF!</v>
      </c>
      <c r="AG201" t="e">
        <v>#VALUE!</v>
      </c>
      <c r="AH201" t="e">
        <v>#VALUE!</v>
      </c>
      <c r="AY201">
        <v>0</v>
      </c>
    </row>
    <row r="202" spans="1:51" x14ac:dyDescent="0.25">
      <c r="A202" s="7" t="s">
        <v>337</v>
      </c>
      <c r="H202" s="52">
        <f t="shared" ref="H202:H203" si="40">G202*$AD$1</f>
        <v>0</v>
      </c>
      <c r="L202" s="52">
        <f>K202*AF$1</f>
        <v>0</v>
      </c>
      <c r="S202" s="28">
        <v>100</v>
      </c>
      <c r="T202" s="52">
        <f t="shared" ref="T202:T265" si="41">S202*$V$3</f>
        <v>4850.5043597831136</v>
      </c>
      <c r="V202" s="51">
        <f>$AY$1*H203</f>
        <v>0</v>
      </c>
      <c r="AG202">
        <v>0</v>
      </c>
      <c r="AH202">
        <v>0</v>
      </c>
      <c r="AY202">
        <v>0</v>
      </c>
    </row>
    <row r="203" spans="1:51" x14ac:dyDescent="0.25">
      <c r="A203" s="3" t="s">
        <v>338</v>
      </c>
      <c r="B203" s="54"/>
      <c r="C203" s="54"/>
      <c r="D203" s="54"/>
      <c r="E203" s="54"/>
      <c r="F203" s="53"/>
      <c r="H203" s="52">
        <f t="shared" si="40"/>
        <v>0</v>
      </c>
      <c r="I203" s="53"/>
      <c r="K203" s="54"/>
      <c r="L203" s="52">
        <f>K203*AF$1</f>
        <v>0</v>
      </c>
      <c r="O203" s="54"/>
      <c r="P203" s="54"/>
      <c r="Q203" s="54"/>
      <c r="R203" s="54"/>
      <c r="S203" s="54"/>
      <c r="T203" s="52">
        <f t="shared" si="41"/>
        <v>0</v>
      </c>
      <c r="V203" s="51" t="e">
        <f>$AY$1*#REF!</f>
        <v>#REF!</v>
      </c>
      <c r="AG203">
        <v>0</v>
      </c>
      <c r="AH203">
        <v>0</v>
      </c>
      <c r="AY203">
        <v>0</v>
      </c>
    </row>
    <row r="204" spans="1:51" x14ac:dyDescent="0.25">
      <c r="A204" s="2" t="s">
        <v>220</v>
      </c>
      <c r="F204" s="53">
        <v>100</v>
      </c>
      <c r="G204" s="53">
        <v>60</v>
      </c>
      <c r="H204" s="52">
        <f>AY204</f>
        <v>2256.8596343398071</v>
      </c>
      <c r="L204" s="52">
        <f>K204*AF$1</f>
        <v>0</v>
      </c>
      <c r="O204" s="54"/>
      <c r="P204" s="54"/>
      <c r="Q204" s="10"/>
      <c r="R204" s="10"/>
      <c r="T204" s="52">
        <f t="shared" si="41"/>
        <v>0</v>
      </c>
      <c r="U204" s="51" t="s">
        <v>1385</v>
      </c>
      <c r="V204" s="51" t="e">
        <f>$AY$1*#REF!</f>
        <v>#REF!</v>
      </c>
      <c r="AG204">
        <v>60</v>
      </c>
      <c r="AH204">
        <v>40</v>
      </c>
      <c r="AY204">
        <v>2256.8596343398071</v>
      </c>
    </row>
    <row r="205" spans="1:51" x14ac:dyDescent="0.25">
      <c r="A205" s="3" t="s">
        <v>339</v>
      </c>
      <c r="B205" s="54"/>
      <c r="C205" s="54"/>
      <c r="D205" s="54"/>
      <c r="E205" s="54"/>
      <c r="F205" s="53">
        <v>100</v>
      </c>
      <c r="G205" s="53">
        <v>60</v>
      </c>
      <c r="H205" s="52">
        <f t="shared" ref="H205:H206" si="42">AY205</f>
        <v>2256.8596343398071</v>
      </c>
      <c r="K205" s="54"/>
      <c r="L205" s="52">
        <f>K205*AF$1</f>
        <v>0</v>
      </c>
      <c r="O205" s="54"/>
      <c r="P205" s="54"/>
      <c r="Q205" s="54"/>
      <c r="R205" s="54"/>
      <c r="S205" s="28">
        <v>100</v>
      </c>
      <c r="T205" s="52">
        <f t="shared" si="41"/>
        <v>4850.5043597831136</v>
      </c>
      <c r="V205" s="51" t="e">
        <f>$AY$1*#REF!</f>
        <v>#REF!</v>
      </c>
      <c r="AG205">
        <v>60</v>
      </c>
      <c r="AH205">
        <v>40</v>
      </c>
      <c r="AY205">
        <v>2256.8596343398071</v>
      </c>
    </row>
    <row r="206" spans="1:51" x14ac:dyDescent="0.25">
      <c r="A206" s="3" t="s">
        <v>1397</v>
      </c>
      <c r="B206" s="54"/>
      <c r="C206" s="54"/>
      <c r="D206" s="54"/>
      <c r="E206" s="54"/>
      <c r="F206" s="53"/>
      <c r="G206" s="53"/>
      <c r="H206" s="52">
        <f t="shared" si="42"/>
        <v>0</v>
      </c>
      <c r="K206" s="54"/>
      <c r="O206" s="54">
        <v>400</v>
      </c>
      <c r="P206" s="54">
        <v>22000</v>
      </c>
      <c r="Q206" s="54"/>
      <c r="R206" s="54"/>
      <c r="S206" s="28"/>
      <c r="T206" s="52">
        <f t="shared" si="41"/>
        <v>0</v>
      </c>
      <c r="U206" s="51" t="s">
        <v>1381</v>
      </c>
      <c r="V206" s="51" t="e">
        <f>$AY$1*#REF!</f>
        <v>#REF!</v>
      </c>
      <c r="AY206">
        <v>0</v>
      </c>
    </row>
    <row r="207" spans="1:51" x14ac:dyDescent="0.25">
      <c r="A207" s="4" t="s">
        <v>221</v>
      </c>
      <c r="F207" s="125">
        <v>160</v>
      </c>
      <c r="G207" s="125">
        <v>96</v>
      </c>
      <c r="H207" s="125">
        <f>AY207</f>
        <v>3610.9754149436912</v>
      </c>
      <c r="I207" s="125"/>
      <c r="J207" s="125"/>
      <c r="K207" s="125">
        <v>90</v>
      </c>
      <c r="L207" s="125">
        <f>K207*AF1</f>
        <v>2700</v>
      </c>
      <c r="M207" s="125"/>
      <c r="N207" s="125"/>
      <c r="T207" s="52">
        <f t="shared" si="41"/>
        <v>0</v>
      </c>
      <c r="V207" s="51">
        <f t="shared" ref="V207:V218" si="43">$AY$1*H209</f>
        <v>0</v>
      </c>
      <c r="AG207">
        <v>96</v>
      </c>
      <c r="AH207">
        <v>64</v>
      </c>
      <c r="AY207">
        <v>3610.9754149436912</v>
      </c>
    </row>
    <row r="208" spans="1:51" x14ac:dyDescent="0.25">
      <c r="A208" s="4" t="s">
        <v>222</v>
      </c>
      <c r="F208" s="125"/>
      <c r="G208" s="125"/>
      <c r="H208" s="125"/>
      <c r="I208" s="125"/>
      <c r="J208" s="125"/>
      <c r="K208" s="125"/>
      <c r="L208" s="125"/>
      <c r="M208" s="125"/>
      <c r="N208" s="125"/>
      <c r="T208" s="52">
        <f t="shared" si="41"/>
        <v>0</v>
      </c>
      <c r="V208" s="51">
        <f t="shared" si="43"/>
        <v>0</v>
      </c>
      <c r="AG208">
        <v>0</v>
      </c>
      <c r="AH208">
        <v>0</v>
      </c>
      <c r="AY208">
        <v>0</v>
      </c>
    </row>
    <row r="209" spans="1:51" x14ac:dyDescent="0.25">
      <c r="A209" s="4" t="s">
        <v>223</v>
      </c>
      <c r="F209" s="125"/>
      <c r="G209" s="125"/>
      <c r="H209" s="125"/>
      <c r="I209" s="125"/>
      <c r="J209" s="125"/>
      <c r="K209" s="125"/>
      <c r="L209" s="125"/>
      <c r="M209" s="125"/>
      <c r="N209" s="125"/>
      <c r="T209" s="52">
        <f t="shared" si="41"/>
        <v>0</v>
      </c>
      <c r="V209" s="51">
        <f t="shared" si="43"/>
        <v>0</v>
      </c>
      <c r="AG209">
        <v>0</v>
      </c>
      <c r="AH209">
        <v>0</v>
      </c>
      <c r="AY209">
        <v>0</v>
      </c>
    </row>
    <row r="210" spans="1:51" x14ac:dyDescent="0.25">
      <c r="A210" s="4" t="s">
        <v>224</v>
      </c>
      <c r="F210" s="125"/>
      <c r="G210" s="125"/>
      <c r="H210" s="125"/>
      <c r="I210" s="125"/>
      <c r="J210" s="125"/>
      <c r="K210" s="125"/>
      <c r="L210" s="125"/>
      <c r="M210" s="125"/>
      <c r="N210" s="125"/>
      <c r="T210" s="52">
        <f t="shared" si="41"/>
        <v>0</v>
      </c>
      <c r="V210" s="51">
        <f t="shared" si="43"/>
        <v>0</v>
      </c>
      <c r="AG210">
        <v>0</v>
      </c>
      <c r="AH210">
        <v>0</v>
      </c>
      <c r="AY210">
        <v>0</v>
      </c>
    </row>
    <row r="211" spans="1:51" x14ac:dyDescent="0.25">
      <c r="A211" s="4" t="s">
        <v>57</v>
      </c>
      <c r="F211" s="125"/>
      <c r="G211" s="125"/>
      <c r="H211" s="125"/>
      <c r="I211" s="125"/>
      <c r="J211" s="125"/>
      <c r="K211" s="125"/>
      <c r="L211" s="125"/>
      <c r="M211" s="125"/>
      <c r="N211" s="125"/>
      <c r="S211" s="11">
        <v>250</v>
      </c>
      <c r="T211" s="52">
        <f t="shared" si="41"/>
        <v>12126.260899457786</v>
      </c>
      <c r="V211" s="51">
        <f t="shared" si="43"/>
        <v>0</v>
      </c>
      <c r="AG211">
        <v>0</v>
      </c>
      <c r="AH211">
        <v>0</v>
      </c>
      <c r="AY211">
        <v>0</v>
      </c>
    </row>
    <row r="212" spans="1:51" x14ac:dyDescent="0.25">
      <c r="A212" s="4" t="s">
        <v>54</v>
      </c>
      <c r="H212" s="52">
        <f t="shared" ref="H212:H214" si="44">G212*$AD$1</f>
        <v>0</v>
      </c>
      <c r="L212" s="52">
        <f t="shared" ref="L212:L220" si="45">K212*AF$1</f>
        <v>0</v>
      </c>
      <c r="S212" s="11">
        <v>150</v>
      </c>
      <c r="T212" s="52">
        <f t="shared" si="41"/>
        <v>7275.7565396746713</v>
      </c>
      <c r="V212" s="51">
        <f t="shared" si="43"/>
        <v>0</v>
      </c>
      <c r="AG212">
        <v>0</v>
      </c>
      <c r="AH212">
        <v>0</v>
      </c>
      <c r="AY212">
        <v>0</v>
      </c>
    </row>
    <row r="213" spans="1:51" x14ac:dyDescent="0.25">
      <c r="A213" s="4" t="s">
        <v>53</v>
      </c>
      <c r="H213" s="52">
        <f t="shared" si="44"/>
        <v>0</v>
      </c>
      <c r="L213" s="52">
        <f t="shared" si="45"/>
        <v>0</v>
      </c>
      <c r="S213" s="11">
        <v>250</v>
      </c>
      <c r="T213" s="52">
        <f t="shared" si="41"/>
        <v>12126.260899457786</v>
      </c>
      <c r="V213" s="51">
        <f t="shared" si="43"/>
        <v>2183.9305645003487</v>
      </c>
      <c r="AG213">
        <v>0</v>
      </c>
      <c r="AH213">
        <v>0</v>
      </c>
      <c r="AY213">
        <v>0</v>
      </c>
    </row>
    <row r="214" spans="1:51" x14ac:dyDescent="0.25">
      <c r="A214" s="4" t="s">
        <v>55</v>
      </c>
      <c r="H214" s="52">
        <f t="shared" si="44"/>
        <v>0</v>
      </c>
      <c r="L214" s="52">
        <f t="shared" si="45"/>
        <v>0</v>
      </c>
      <c r="O214" s="52">
        <v>305</v>
      </c>
      <c r="P214" s="52">
        <v>16775</v>
      </c>
      <c r="S214" s="11">
        <v>180</v>
      </c>
      <c r="T214" s="52">
        <f t="shared" si="41"/>
        <v>8730.9078476096056</v>
      </c>
      <c r="U214" s="51" t="s">
        <v>1381</v>
      </c>
      <c r="V214" s="51">
        <f t="shared" si="43"/>
        <v>0</v>
      </c>
      <c r="AG214">
        <v>0</v>
      </c>
      <c r="AH214">
        <v>0</v>
      </c>
      <c r="AY214">
        <v>0</v>
      </c>
    </row>
    <row r="215" spans="1:51" x14ac:dyDescent="0.25">
      <c r="A215" s="4" t="s">
        <v>225</v>
      </c>
      <c r="F215" s="125">
        <v>100</v>
      </c>
      <c r="G215" s="125">
        <v>60</v>
      </c>
      <c r="H215" s="125">
        <f>AY215</f>
        <v>2256.8596343398071</v>
      </c>
      <c r="I215" s="125"/>
      <c r="J215" s="125"/>
      <c r="L215" s="52">
        <f t="shared" si="45"/>
        <v>0</v>
      </c>
      <c r="T215" s="52">
        <f t="shared" si="41"/>
        <v>0</v>
      </c>
      <c r="V215" s="51">
        <f t="shared" si="43"/>
        <v>0</v>
      </c>
      <c r="AG215">
        <v>60</v>
      </c>
      <c r="AH215">
        <v>40</v>
      </c>
      <c r="AY215">
        <v>2256.8596343398071</v>
      </c>
    </row>
    <row r="216" spans="1:51" x14ac:dyDescent="0.25">
      <c r="A216" s="4" t="s">
        <v>56</v>
      </c>
      <c r="F216" s="125"/>
      <c r="G216" s="125"/>
      <c r="H216" s="125"/>
      <c r="I216" s="125"/>
      <c r="J216" s="125"/>
      <c r="L216" s="52">
        <f t="shared" si="45"/>
        <v>0</v>
      </c>
      <c r="S216" s="11">
        <v>250</v>
      </c>
      <c r="T216" s="52">
        <f t="shared" si="41"/>
        <v>12126.260899457786</v>
      </c>
      <c r="V216" s="51">
        <f t="shared" si="43"/>
        <v>0</v>
      </c>
      <c r="AG216">
        <v>0</v>
      </c>
      <c r="AH216">
        <v>0</v>
      </c>
      <c r="AY216">
        <v>0</v>
      </c>
    </row>
    <row r="217" spans="1:51" x14ac:dyDescent="0.25">
      <c r="A217" s="4" t="s">
        <v>61</v>
      </c>
      <c r="F217" s="125"/>
      <c r="G217" s="125"/>
      <c r="H217" s="125"/>
      <c r="I217" s="125"/>
      <c r="J217" s="125"/>
      <c r="L217" s="52">
        <f t="shared" si="45"/>
        <v>0</v>
      </c>
      <c r="S217" s="11">
        <v>100</v>
      </c>
      <c r="T217" s="52">
        <f t="shared" si="41"/>
        <v>4850.5043597831136</v>
      </c>
      <c r="V217" s="51">
        <f t="shared" si="43"/>
        <v>0</v>
      </c>
      <c r="AG217">
        <v>0</v>
      </c>
      <c r="AH217">
        <v>0</v>
      </c>
      <c r="AY217">
        <v>0</v>
      </c>
    </row>
    <row r="218" spans="1:51" x14ac:dyDescent="0.25">
      <c r="A218" s="4" t="s">
        <v>58</v>
      </c>
      <c r="H218" s="52">
        <f t="shared" ref="H218:H224" si="46">G218*$AD$1</f>
        <v>0</v>
      </c>
      <c r="L218" s="52">
        <f t="shared" si="45"/>
        <v>0</v>
      </c>
      <c r="S218" s="11">
        <v>250</v>
      </c>
      <c r="T218" s="52">
        <f t="shared" si="41"/>
        <v>12126.260899457786</v>
      </c>
      <c r="V218" s="51">
        <f t="shared" si="43"/>
        <v>0</v>
      </c>
      <c r="AG218">
        <v>0</v>
      </c>
      <c r="AH218">
        <v>0</v>
      </c>
      <c r="AY218">
        <v>0</v>
      </c>
    </row>
    <row r="219" spans="1:51" x14ac:dyDescent="0.25">
      <c r="A219" s="4" t="s">
        <v>59</v>
      </c>
      <c r="H219" s="52">
        <f t="shared" si="46"/>
        <v>0</v>
      </c>
      <c r="L219" s="52">
        <f t="shared" si="45"/>
        <v>0</v>
      </c>
      <c r="S219" s="11">
        <v>190</v>
      </c>
      <c r="T219" s="52">
        <f t="shared" si="41"/>
        <v>9215.9582835879173</v>
      </c>
      <c r="V219" s="51" t="e">
        <f>$AY$1*#REF!</f>
        <v>#REF!</v>
      </c>
      <c r="AG219">
        <v>0</v>
      </c>
      <c r="AH219">
        <v>0</v>
      </c>
      <c r="AY219">
        <v>0</v>
      </c>
    </row>
    <row r="220" spans="1:51" x14ac:dyDescent="0.25">
      <c r="A220" s="4" t="s">
        <v>60</v>
      </c>
      <c r="H220" s="52">
        <f t="shared" si="46"/>
        <v>0</v>
      </c>
      <c r="L220" s="52">
        <f t="shared" si="45"/>
        <v>0</v>
      </c>
      <c r="S220" s="11">
        <v>180</v>
      </c>
      <c r="T220" s="52">
        <f t="shared" si="41"/>
        <v>8730.9078476096056</v>
      </c>
      <c r="V220" s="51" t="e">
        <f>$AY$1*#REF!</f>
        <v>#REF!</v>
      </c>
      <c r="AG220">
        <v>0</v>
      </c>
      <c r="AH220">
        <v>0</v>
      </c>
      <c r="AY220">
        <v>0</v>
      </c>
    </row>
    <row r="221" spans="1:51" x14ac:dyDescent="0.25">
      <c r="A221" s="2" t="s">
        <v>1398</v>
      </c>
      <c r="O221" s="54">
        <v>120</v>
      </c>
      <c r="P221" s="54">
        <v>6600</v>
      </c>
      <c r="Q221" s="10"/>
      <c r="R221" s="10"/>
      <c r="T221" s="52">
        <f t="shared" si="41"/>
        <v>0</v>
      </c>
      <c r="U221" s="51" t="s">
        <v>1381</v>
      </c>
      <c r="V221" s="51">
        <f t="shared" ref="V221:V249" si="47">$AY$1*H223</f>
        <v>2183.9305645003487</v>
      </c>
      <c r="AY221">
        <v>0</v>
      </c>
    </row>
    <row r="222" spans="1:51" x14ac:dyDescent="0.25">
      <c r="A222" s="2" t="s">
        <v>226</v>
      </c>
      <c r="H222" s="52">
        <f t="shared" si="46"/>
        <v>0</v>
      </c>
      <c r="L222" s="52">
        <f>K222*AF$1</f>
        <v>0</v>
      </c>
      <c r="O222" s="54">
        <v>120</v>
      </c>
      <c r="P222" s="10">
        <v>6600</v>
      </c>
      <c r="Q222" s="10"/>
      <c r="R222" s="10"/>
      <c r="T222" s="52">
        <f t="shared" si="41"/>
        <v>0</v>
      </c>
      <c r="U222" s="51" t="s">
        <v>1384</v>
      </c>
      <c r="V222" s="51">
        <f t="shared" si="47"/>
        <v>0</v>
      </c>
      <c r="AG222">
        <v>0</v>
      </c>
      <c r="AH222">
        <v>0</v>
      </c>
      <c r="AY222">
        <v>0</v>
      </c>
    </row>
    <row r="223" spans="1:51" x14ac:dyDescent="0.25">
      <c r="A223" s="4" t="s">
        <v>12</v>
      </c>
      <c r="F223" s="52">
        <v>100</v>
      </c>
      <c r="G223" s="52">
        <v>60</v>
      </c>
      <c r="H223" s="52">
        <f>AY223</f>
        <v>2256.8596343398071</v>
      </c>
      <c r="L223" s="52">
        <f>K223*AF$1</f>
        <v>0</v>
      </c>
      <c r="S223" s="11">
        <v>240</v>
      </c>
      <c r="T223" s="52">
        <f t="shared" si="41"/>
        <v>11641.210463479474</v>
      </c>
      <c r="V223" s="51">
        <f t="shared" si="47"/>
        <v>2183.9305645003487</v>
      </c>
      <c r="AG223">
        <v>60</v>
      </c>
      <c r="AH223">
        <v>40</v>
      </c>
      <c r="AY223">
        <v>2256.8596343398071</v>
      </c>
    </row>
    <row r="224" spans="1:51" x14ac:dyDescent="0.25">
      <c r="A224" s="5" t="s">
        <v>230</v>
      </c>
      <c r="H224" s="52">
        <f t="shared" si="46"/>
        <v>0</v>
      </c>
      <c r="L224" s="52">
        <f>K224*AF$1</f>
        <v>0</v>
      </c>
      <c r="O224" s="54">
        <v>160</v>
      </c>
      <c r="P224" s="10">
        <v>8800</v>
      </c>
      <c r="Q224" s="10"/>
      <c r="R224" s="10"/>
      <c r="S224" s="11">
        <v>100</v>
      </c>
      <c r="T224" s="52">
        <f t="shared" si="41"/>
        <v>4850.5043597831136</v>
      </c>
      <c r="U224" s="51" t="s">
        <v>1384</v>
      </c>
      <c r="V224" s="51">
        <f t="shared" si="47"/>
        <v>0</v>
      </c>
      <c r="AG224">
        <v>0</v>
      </c>
      <c r="AH224">
        <v>0</v>
      </c>
      <c r="AY224">
        <v>0</v>
      </c>
    </row>
    <row r="225" spans="1:51" x14ac:dyDescent="0.25">
      <c r="A225" s="4" t="s">
        <v>227</v>
      </c>
      <c r="F225" s="125">
        <v>100</v>
      </c>
      <c r="G225" s="125">
        <v>60</v>
      </c>
      <c r="H225" s="125">
        <f>AY225</f>
        <v>2256.8596343398071</v>
      </c>
      <c r="I225" s="125"/>
      <c r="J225" s="125"/>
      <c r="K225" s="125">
        <v>50</v>
      </c>
      <c r="L225" s="125">
        <f>K225*AF1</f>
        <v>1500</v>
      </c>
      <c r="M225" s="125"/>
      <c r="N225" s="125"/>
      <c r="T225" s="52">
        <f t="shared" si="41"/>
        <v>0</v>
      </c>
      <c r="V225" s="51">
        <f t="shared" si="47"/>
        <v>0</v>
      </c>
      <c r="AG225">
        <v>60</v>
      </c>
      <c r="AH225">
        <v>40</v>
      </c>
      <c r="AY225">
        <v>2256.8596343398071</v>
      </c>
    </row>
    <row r="226" spans="1:51" x14ac:dyDescent="0.25">
      <c r="A226" s="4" t="s">
        <v>228</v>
      </c>
      <c r="F226" s="125"/>
      <c r="G226" s="125"/>
      <c r="H226" s="125"/>
      <c r="I226" s="125"/>
      <c r="J226" s="125"/>
      <c r="K226" s="125"/>
      <c r="L226" s="125"/>
      <c r="M226" s="125"/>
      <c r="N226" s="125"/>
      <c r="T226" s="52">
        <f t="shared" si="41"/>
        <v>0</v>
      </c>
      <c r="V226" s="51">
        <f t="shared" si="47"/>
        <v>0</v>
      </c>
      <c r="AG226">
        <v>0</v>
      </c>
      <c r="AH226">
        <v>0</v>
      </c>
      <c r="AY226">
        <v>0</v>
      </c>
    </row>
    <row r="227" spans="1:51" x14ac:dyDescent="0.25">
      <c r="A227" s="4" t="s">
        <v>229</v>
      </c>
      <c r="F227" s="125"/>
      <c r="G227" s="125"/>
      <c r="H227" s="125"/>
      <c r="I227" s="125"/>
      <c r="J227" s="125"/>
      <c r="K227" s="125"/>
      <c r="L227" s="125"/>
      <c r="M227" s="125"/>
      <c r="N227" s="125"/>
      <c r="T227" s="52">
        <f t="shared" si="41"/>
        <v>0</v>
      </c>
      <c r="V227" s="51">
        <f t="shared" si="47"/>
        <v>0</v>
      </c>
      <c r="AG227">
        <v>0</v>
      </c>
      <c r="AH227">
        <v>0</v>
      </c>
      <c r="AY227">
        <v>0</v>
      </c>
    </row>
    <row r="228" spans="1:51" x14ac:dyDescent="0.25">
      <c r="A228" s="5" t="s">
        <v>231</v>
      </c>
      <c r="H228" s="52">
        <f t="shared" ref="H228:H229" si="48">G228*$AD$1</f>
        <v>0</v>
      </c>
      <c r="L228" s="52">
        <f t="shared" ref="L228:L237" si="49">K228*AF$1</f>
        <v>0</v>
      </c>
      <c r="O228" s="54">
        <v>270</v>
      </c>
      <c r="P228" s="10">
        <v>14850</v>
      </c>
      <c r="Q228" s="10"/>
      <c r="R228" s="10"/>
      <c r="T228" s="52">
        <f t="shared" si="41"/>
        <v>0</v>
      </c>
      <c r="U228" s="51" t="s">
        <v>1384</v>
      </c>
      <c r="V228" s="51">
        <f t="shared" si="47"/>
        <v>2183.9305645003487</v>
      </c>
      <c r="AG228">
        <v>0</v>
      </c>
      <c r="AH228">
        <v>0</v>
      </c>
      <c r="AY228">
        <v>0</v>
      </c>
    </row>
    <row r="229" spans="1:51" x14ac:dyDescent="0.25">
      <c r="A229" s="4" t="s">
        <v>340</v>
      </c>
      <c r="H229" s="52">
        <f t="shared" si="48"/>
        <v>0</v>
      </c>
      <c r="L229" s="52">
        <f t="shared" si="49"/>
        <v>0</v>
      </c>
      <c r="S229" s="11">
        <v>70</v>
      </c>
      <c r="T229" s="52">
        <f t="shared" si="41"/>
        <v>3395.3530518481798</v>
      </c>
      <c r="V229" s="51">
        <f t="shared" si="47"/>
        <v>0</v>
      </c>
      <c r="AG229">
        <v>0</v>
      </c>
      <c r="AH229">
        <v>0</v>
      </c>
      <c r="AY229">
        <v>0</v>
      </c>
    </row>
    <row r="230" spans="1:51" x14ac:dyDescent="0.25">
      <c r="A230" s="2" t="s">
        <v>232</v>
      </c>
      <c r="F230" s="122">
        <v>100</v>
      </c>
      <c r="G230" s="122">
        <v>60</v>
      </c>
      <c r="H230" s="125">
        <f>AY230</f>
        <v>2256.8596343398071</v>
      </c>
      <c r="I230" s="125"/>
      <c r="J230" s="125"/>
      <c r="L230" s="52">
        <f t="shared" si="49"/>
        <v>0</v>
      </c>
      <c r="O230" s="54"/>
      <c r="P230" s="54"/>
      <c r="Q230" s="10"/>
      <c r="R230" s="10"/>
      <c r="T230" s="52">
        <f t="shared" si="41"/>
        <v>0</v>
      </c>
      <c r="U230" s="51" t="s">
        <v>1385</v>
      </c>
      <c r="V230" s="51">
        <f t="shared" si="47"/>
        <v>0</v>
      </c>
      <c r="AG230">
        <v>60</v>
      </c>
      <c r="AH230">
        <v>40</v>
      </c>
      <c r="AY230">
        <v>2256.8596343398071</v>
      </c>
    </row>
    <row r="231" spans="1:51" x14ac:dyDescent="0.25">
      <c r="A231" s="4" t="s">
        <v>424</v>
      </c>
      <c r="F231" s="122"/>
      <c r="G231" s="122"/>
      <c r="H231" s="125"/>
      <c r="I231" s="125"/>
      <c r="J231" s="125"/>
      <c r="L231" s="52">
        <f t="shared" si="49"/>
        <v>0</v>
      </c>
      <c r="S231" s="11"/>
      <c r="T231" s="52">
        <f t="shared" si="41"/>
        <v>0</v>
      </c>
      <c r="V231" s="51">
        <f t="shared" si="47"/>
        <v>0</v>
      </c>
      <c r="AG231">
        <v>0</v>
      </c>
      <c r="AH231">
        <v>0</v>
      </c>
      <c r="AY231">
        <v>0</v>
      </c>
    </row>
    <row r="232" spans="1:51" x14ac:dyDescent="0.25">
      <c r="A232" s="4" t="s">
        <v>341</v>
      </c>
      <c r="H232" s="52">
        <f t="shared" ref="H232:H239" si="50">G232*$AD$1</f>
        <v>0</v>
      </c>
      <c r="L232" s="52">
        <f t="shared" si="49"/>
        <v>0</v>
      </c>
      <c r="S232" s="11">
        <v>120</v>
      </c>
      <c r="T232" s="52">
        <f t="shared" si="41"/>
        <v>5820.6052317397371</v>
      </c>
      <c r="V232" s="51">
        <f t="shared" si="47"/>
        <v>0</v>
      </c>
      <c r="AG232">
        <v>0</v>
      </c>
      <c r="AH232">
        <v>0</v>
      </c>
      <c r="AY232">
        <v>0</v>
      </c>
    </row>
    <row r="233" spans="1:51" x14ac:dyDescent="0.25">
      <c r="A233" s="4" t="s">
        <v>342</v>
      </c>
      <c r="H233" s="52">
        <f t="shared" si="50"/>
        <v>0</v>
      </c>
      <c r="K233" s="52">
        <v>40</v>
      </c>
      <c r="L233" s="52">
        <f t="shared" si="49"/>
        <v>1200</v>
      </c>
      <c r="S233" s="11">
        <v>100</v>
      </c>
      <c r="T233" s="52">
        <f t="shared" si="41"/>
        <v>4850.5043597831136</v>
      </c>
      <c r="V233" s="51">
        <f t="shared" si="47"/>
        <v>0</v>
      </c>
      <c r="AG233">
        <v>0</v>
      </c>
      <c r="AH233">
        <v>0</v>
      </c>
      <c r="AY233">
        <v>0</v>
      </c>
    </row>
    <row r="234" spans="1:51" x14ac:dyDescent="0.25">
      <c r="A234" s="4" t="s">
        <v>343</v>
      </c>
      <c r="H234" s="52">
        <f t="shared" si="50"/>
        <v>0</v>
      </c>
      <c r="L234" s="52">
        <f t="shared" si="49"/>
        <v>0</v>
      </c>
      <c r="S234" s="11">
        <v>120</v>
      </c>
      <c r="T234" s="52">
        <f t="shared" si="41"/>
        <v>5820.6052317397371</v>
      </c>
      <c r="V234" s="51">
        <f t="shared" si="47"/>
        <v>0</v>
      </c>
      <c r="AG234">
        <v>0</v>
      </c>
      <c r="AH234">
        <v>0</v>
      </c>
      <c r="AY234">
        <v>0</v>
      </c>
    </row>
    <row r="235" spans="1:51" x14ac:dyDescent="0.25">
      <c r="A235" s="4" t="s">
        <v>344</v>
      </c>
      <c r="H235" s="52">
        <f t="shared" si="50"/>
        <v>0</v>
      </c>
      <c r="L235" s="52">
        <f t="shared" si="49"/>
        <v>0</v>
      </c>
      <c r="S235" s="11">
        <v>100</v>
      </c>
      <c r="T235" s="52">
        <f t="shared" si="41"/>
        <v>4850.5043597831136</v>
      </c>
      <c r="V235" s="51">
        <f t="shared" si="47"/>
        <v>0</v>
      </c>
      <c r="AG235">
        <v>0</v>
      </c>
      <c r="AH235">
        <v>0</v>
      </c>
      <c r="AY235">
        <v>0</v>
      </c>
    </row>
    <row r="236" spans="1:51" x14ac:dyDescent="0.25">
      <c r="A236" s="4" t="s">
        <v>345</v>
      </c>
      <c r="H236" s="52">
        <f t="shared" si="50"/>
        <v>0</v>
      </c>
      <c r="L236" s="52">
        <f t="shared" si="49"/>
        <v>0</v>
      </c>
      <c r="S236" s="11">
        <v>70</v>
      </c>
      <c r="T236" s="52">
        <f t="shared" si="41"/>
        <v>3395.3530518481798</v>
      </c>
      <c r="V236" s="51">
        <f t="shared" si="47"/>
        <v>0</v>
      </c>
      <c r="AG236">
        <v>0</v>
      </c>
      <c r="AH236">
        <v>0</v>
      </c>
      <c r="AY236">
        <v>0</v>
      </c>
    </row>
    <row r="237" spans="1:51" x14ac:dyDescent="0.25">
      <c r="A237" s="5" t="s">
        <v>239</v>
      </c>
      <c r="H237" s="52">
        <f t="shared" si="50"/>
        <v>0</v>
      </c>
      <c r="L237" s="52">
        <f t="shared" si="49"/>
        <v>0</v>
      </c>
      <c r="O237" s="54">
        <v>280</v>
      </c>
      <c r="P237" s="10">
        <v>15400</v>
      </c>
      <c r="Q237" s="10"/>
      <c r="R237" s="10"/>
      <c r="T237" s="52">
        <f t="shared" si="41"/>
        <v>0</v>
      </c>
      <c r="U237" s="51" t="s">
        <v>1384</v>
      </c>
      <c r="V237" s="51">
        <f t="shared" si="47"/>
        <v>0</v>
      </c>
      <c r="AG237">
        <v>0</v>
      </c>
      <c r="AH237">
        <v>0</v>
      </c>
      <c r="AY237">
        <v>0</v>
      </c>
    </row>
    <row r="238" spans="1:51" x14ac:dyDescent="0.25">
      <c r="A238" s="4" t="s">
        <v>233</v>
      </c>
      <c r="H238" s="52">
        <f t="shared" si="50"/>
        <v>0</v>
      </c>
      <c r="K238" s="125">
        <v>130</v>
      </c>
      <c r="L238" s="125">
        <f>K238*AF1</f>
        <v>3900</v>
      </c>
      <c r="M238" s="125"/>
      <c r="N238" s="125"/>
      <c r="T238" s="52">
        <f t="shared" si="41"/>
        <v>0</v>
      </c>
      <c r="V238" s="51">
        <f t="shared" si="47"/>
        <v>3275.8958467505231</v>
      </c>
      <c r="AG238">
        <v>0</v>
      </c>
      <c r="AH238">
        <v>0</v>
      </c>
      <c r="AY238">
        <v>0</v>
      </c>
    </row>
    <row r="239" spans="1:51" x14ac:dyDescent="0.25">
      <c r="A239" s="4" t="s">
        <v>234</v>
      </c>
      <c r="H239" s="52">
        <f t="shared" si="50"/>
        <v>0</v>
      </c>
      <c r="K239" s="125"/>
      <c r="L239" s="125"/>
      <c r="M239" s="125"/>
      <c r="N239" s="125"/>
      <c r="S239" s="11">
        <v>100</v>
      </c>
      <c r="T239" s="52">
        <f t="shared" si="41"/>
        <v>4850.5043597831136</v>
      </c>
      <c r="V239" s="51">
        <f t="shared" si="47"/>
        <v>3057.502790300488</v>
      </c>
      <c r="AG239">
        <v>0</v>
      </c>
      <c r="AH239">
        <v>0</v>
      </c>
      <c r="AY239">
        <v>0</v>
      </c>
    </row>
    <row r="240" spans="1:51" x14ac:dyDescent="0.25">
      <c r="A240" s="4" t="s">
        <v>14</v>
      </c>
      <c r="F240" s="52">
        <v>150</v>
      </c>
      <c r="G240" s="52">
        <v>90</v>
      </c>
      <c r="H240" s="52">
        <f>AY240</f>
        <v>3385.2894515097109</v>
      </c>
      <c r="L240" s="52">
        <f t="shared" ref="L240:L255" si="51">K240*AF$1</f>
        <v>0</v>
      </c>
      <c r="O240" s="54">
        <v>250</v>
      </c>
      <c r="P240" s="10">
        <v>13750</v>
      </c>
      <c r="Q240" s="10"/>
      <c r="R240" s="10"/>
      <c r="S240" s="11">
        <v>250</v>
      </c>
      <c r="T240" s="52">
        <f t="shared" si="41"/>
        <v>12126.260899457786</v>
      </c>
      <c r="U240" s="51" t="s">
        <v>1384</v>
      </c>
      <c r="V240" s="51">
        <f t="shared" si="47"/>
        <v>2620.7166774004186</v>
      </c>
      <c r="AG240">
        <v>90</v>
      </c>
      <c r="AH240">
        <v>60</v>
      </c>
      <c r="AY240">
        <v>3385.2894515097109</v>
      </c>
    </row>
    <row r="241" spans="1:51" x14ac:dyDescent="0.25">
      <c r="A241" s="4" t="s">
        <v>235</v>
      </c>
      <c r="F241" s="52">
        <v>140</v>
      </c>
      <c r="G241" s="52">
        <v>84</v>
      </c>
      <c r="H241" s="52">
        <f t="shared" ref="H241:H246" si="52">AY241</f>
        <v>3159.6034880757302</v>
      </c>
      <c r="L241" s="52">
        <f t="shared" si="51"/>
        <v>0</v>
      </c>
      <c r="O241" s="54">
        <v>280</v>
      </c>
      <c r="P241" s="10">
        <v>15400</v>
      </c>
      <c r="Q241" s="10"/>
      <c r="R241" s="10"/>
      <c r="S241" s="11">
        <v>250</v>
      </c>
      <c r="T241" s="52">
        <f t="shared" si="41"/>
        <v>12126.260899457786</v>
      </c>
      <c r="U241" s="51" t="s">
        <v>1384</v>
      </c>
      <c r="V241" s="51">
        <f t="shared" si="47"/>
        <v>2183.9305645003487</v>
      </c>
      <c r="AG241">
        <v>84</v>
      </c>
      <c r="AH241">
        <v>56</v>
      </c>
      <c r="AY241">
        <v>3159.6034880757302</v>
      </c>
    </row>
    <row r="242" spans="1:51" x14ac:dyDescent="0.25">
      <c r="A242" s="4" t="s">
        <v>15</v>
      </c>
      <c r="F242" s="52">
        <v>120</v>
      </c>
      <c r="G242" s="52">
        <v>72</v>
      </c>
      <c r="H242" s="52">
        <f t="shared" si="52"/>
        <v>2708.2315612077687</v>
      </c>
      <c r="K242" s="52">
        <v>100</v>
      </c>
      <c r="L242" s="52">
        <f t="shared" si="51"/>
        <v>3000</v>
      </c>
      <c r="O242" s="54">
        <v>300</v>
      </c>
      <c r="P242" s="10">
        <v>16500</v>
      </c>
      <c r="Q242" s="10"/>
      <c r="R242" s="10"/>
      <c r="S242" s="11">
        <v>70</v>
      </c>
      <c r="T242" s="52">
        <f t="shared" si="41"/>
        <v>3395.3530518481798</v>
      </c>
      <c r="U242" s="51" t="s">
        <v>1384</v>
      </c>
      <c r="V242" s="51">
        <f t="shared" si="47"/>
        <v>2183.9305645003487</v>
      </c>
      <c r="AG242">
        <v>72</v>
      </c>
      <c r="AH242">
        <v>48</v>
      </c>
      <c r="AY242">
        <v>2708.2315612077687</v>
      </c>
    </row>
    <row r="243" spans="1:51" x14ac:dyDescent="0.25">
      <c r="A243" s="4" t="s">
        <v>16</v>
      </c>
      <c r="F243" s="52">
        <v>100</v>
      </c>
      <c r="G243" s="52">
        <v>60</v>
      </c>
      <c r="H243" s="52">
        <f t="shared" si="52"/>
        <v>2256.8596343398071</v>
      </c>
      <c r="K243" s="52">
        <v>100</v>
      </c>
      <c r="L243" s="52">
        <f t="shared" si="51"/>
        <v>3000</v>
      </c>
      <c r="T243" s="52">
        <f t="shared" si="41"/>
        <v>0</v>
      </c>
      <c r="V243" s="51">
        <f t="shared" si="47"/>
        <v>2183.9305645003487</v>
      </c>
      <c r="AG243">
        <v>60</v>
      </c>
      <c r="AH243">
        <v>40</v>
      </c>
      <c r="AY243">
        <v>2256.8596343398071</v>
      </c>
    </row>
    <row r="244" spans="1:51" x14ac:dyDescent="0.25">
      <c r="A244" s="4" t="s">
        <v>17</v>
      </c>
      <c r="F244" s="52">
        <v>100</v>
      </c>
      <c r="G244" s="52">
        <v>60</v>
      </c>
      <c r="H244" s="52">
        <f t="shared" si="52"/>
        <v>2256.8596343398071</v>
      </c>
      <c r="K244" s="52">
        <v>100</v>
      </c>
      <c r="L244" s="52">
        <f t="shared" si="51"/>
        <v>3000</v>
      </c>
      <c r="T244" s="52">
        <f t="shared" si="41"/>
        <v>0</v>
      </c>
      <c r="V244" s="51">
        <f t="shared" si="47"/>
        <v>436.78611290006967</v>
      </c>
      <c r="AG244">
        <v>60</v>
      </c>
      <c r="AH244">
        <v>40</v>
      </c>
      <c r="AY244">
        <v>2256.8596343398071</v>
      </c>
    </row>
    <row r="245" spans="1:51" x14ac:dyDescent="0.25">
      <c r="A245" s="4" t="s">
        <v>18</v>
      </c>
      <c r="F245" s="52">
        <v>100</v>
      </c>
      <c r="G245" s="52">
        <v>60</v>
      </c>
      <c r="H245" s="52">
        <f t="shared" si="52"/>
        <v>2256.8596343398071</v>
      </c>
      <c r="L245" s="52">
        <f t="shared" si="51"/>
        <v>0</v>
      </c>
      <c r="O245" s="54">
        <v>300</v>
      </c>
      <c r="P245" s="10">
        <v>16500</v>
      </c>
      <c r="Q245" s="10"/>
      <c r="R245" s="10"/>
      <c r="S245" s="11">
        <v>100</v>
      </c>
      <c r="T245" s="52">
        <f t="shared" si="41"/>
        <v>4850.5043597831136</v>
      </c>
      <c r="U245" s="51" t="s">
        <v>1384</v>
      </c>
      <c r="V245" s="51">
        <f t="shared" si="47"/>
        <v>436.78611290006967</v>
      </c>
      <c r="AG245">
        <v>60</v>
      </c>
      <c r="AH245">
        <v>40</v>
      </c>
      <c r="AY245">
        <v>2256.8596343398071</v>
      </c>
    </row>
    <row r="246" spans="1:51" x14ac:dyDescent="0.25">
      <c r="A246" s="4" t="s">
        <v>13</v>
      </c>
      <c r="F246" s="52">
        <v>20</v>
      </c>
      <c r="G246" s="52">
        <v>12</v>
      </c>
      <c r="H246" s="52">
        <f t="shared" si="52"/>
        <v>451.37192686796141</v>
      </c>
      <c r="K246" s="52">
        <v>70</v>
      </c>
      <c r="L246" s="52">
        <f t="shared" si="51"/>
        <v>2100</v>
      </c>
      <c r="O246" s="54">
        <v>280</v>
      </c>
      <c r="P246" s="10">
        <v>15400</v>
      </c>
      <c r="Q246" s="10"/>
      <c r="R246" s="10"/>
      <c r="S246" s="11">
        <v>280</v>
      </c>
      <c r="T246" s="52">
        <f t="shared" si="41"/>
        <v>13581.412207392719</v>
      </c>
      <c r="U246" s="51" t="s">
        <v>1384</v>
      </c>
      <c r="V246" s="51">
        <f t="shared" si="47"/>
        <v>0</v>
      </c>
      <c r="AG246">
        <v>12</v>
      </c>
      <c r="AH246">
        <v>8</v>
      </c>
      <c r="AY246">
        <v>451.37192686796141</v>
      </c>
    </row>
    <row r="247" spans="1:51" x14ac:dyDescent="0.25">
      <c r="A247" s="4" t="s">
        <v>236</v>
      </c>
      <c r="F247" s="125">
        <v>20</v>
      </c>
      <c r="G247" s="125">
        <v>12</v>
      </c>
      <c r="H247" s="125">
        <f>AY247</f>
        <v>451.37192686796141</v>
      </c>
      <c r="I247" s="125"/>
      <c r="J247" s="125"/>
      <c r="L247" s="52">
        <f t="shared" si="51"/>
        <v>0</v>
      </c>
      <c r="O247" s="54">
        <v>280</v>
      </c>
      <c r="P247" s="10">
        <v>15400</v>
      </c>
      <c r="Q247" s="10"/>
      <c r="R247" s="10"/>
      <c r="S247" s="11">
        <v>280</v>
      </c>
      <c r="T247" s="52">
        <f t="shared" si="41"/>
        <v>13581.412207392719</v>
      </c>
      <c r="U247" s="51" t="s">
        <v>1384</v>
      </c>
      <c r="V247" s="51">
        <f t="shared" si="47"/>
        <v>0</v>
      </c>
      <c r="AG247">
        <v>12</v>
      </c>
      <c r="AH247">
        <v>8</v>
      </c>
      <c r="AY247">
        <v>451.37192686796141</v>
      </c>
    </row>
    <row r="248" spans="1:51" x14ac:dyDescent="0.25">
      <c r="A248" s="4" t="s">
        <v>237</v>
      </c>
      <c r="F248" s="125"/>
      <c r="G248" s="125"/>
      <c r="H248" s="125"/>
      <c r="I248" s="125"/>
      <c r="J248" s="125"/>
      <c r="L248" s="52">
        <f t="shared" si="51"/>
        <v>0</v>
      </c>
      <c r="S248" s="11">
        <v>290</v>
      </c>
      <c r="T248" s="52">
        <f t="shared" si="41"/>
        <v>14066.462643371031</v>
      </c>
      <c r="V248" s="51">
        <f t="shared" si="47"/>
        <v>0</v>
      </c>
      <c r="AG248">
        <v>0</v>
      </c>
      <c r="AH248">
        <v>0</v>
      </c>
      <c r="AY248">
        <v>0</v>
      </c>
    </row>
    <row r="249" spans="1:51" x14ac:dyDescent="0.25">
      <c r="A249" s="4" t="s">
        <v>238</v>
      </c>
      <c r="F249" s="125"/>
      <c r="G249" s="125"/>
      <c r="H249" s="125"/>
      <c r="I249" s="125"/>
      <c r="J249" s="125"/>
      <c r="L249" s="52">
        <f t="shared" si="51"/>
        <v>0</v>
      </c>
      <c r="O249" s="54">
        <v>280</v>
      </c>
      <c r="P249" s="10">
        <v>15400</v>
      </c>
      <c r="Q249" s="10"/>
      <c r="R249" s="10"/>
      <c r="S249" s="11">
        <v>250</v>
      </c>
      <c r="T249" s="52">
        <f t="shared" si="41"/>
        <v>12126.260899457786</v>
      </c>
      <c r="U249" s="51" t="s">
        <v>1384</v>
      </c>
      <c r="V249" s="51">
        <f t="shared" si="47"/>
        <v>0</v>
      </c>
      <c r="AG249">
        <v>0</v>
      </c>
      <c r="AH249">
        <v>0</v>
      </c>
      <c r="AY249">
        <v>0</v>
      </c>
    </row>
    <row r="250" spans="1:51" x14ac:dyDescent="0.25">
      <c r="A250" s="5" t="s">
        <v>240</v>
      </c>
      <c r="H250" s="52">
        <f t="shared" ref="H250:H252" si="53">G250*$AD$1</f>
        <v>0</v>
      </c>
      <c r="L250" s="52">
        <f t="shared" si="51"/>
        <v>0</v>
      </c>
      <c r="O250" s="54">
        <v>300</v>
      </c>
      <c r="P250" s="10">
        <v>16500</v>
      </c>
      <c r="Q250" s="10"/>
      <c r="R250" s="10"/>
      <c r="S250" s="11">
        <v>280</v>
      </c>
      <c r="T250" s="52">
        <f t="shared" si="41"/>
        <v>13581.412207392719</v>
      </c>
      <c r="U250" s="51" t="s">
        <v>1384</v>
      </c>
      <c r="V250" s="51" t="e">
        <f>$AY$1*#REF!</f>
        <v>#REF!</v>
      </c>
      <c r="AG250">
        <v>0</v>
      </c>
      <c r="AH250">
        <v>0</v>
      </c>
      <c r="AY250">
        <v>0</v>
      </c>
    </row>
    <row r="251" spans="1:51" x14ac:dyDescent="0.25">
      <c r="A251" s="4" t="s">
        <v>346</v>
      </c>
      <c r="H251" s="52">
        <f t="shared" si="53"/>
        <v>0</v>
      </c>
      <c r="L251" s="52">
        <f t="shared" si="51"/>
        <v>0</v>
      </c>
      <c r="O251" s="52">
        <v>130</v>
      </c>
      <c r="P251" s="52">
        <v>7150</v>
      </c>
      <c r="S251" s="11">
        <v>120</v>
      </c>
      <c r="T251" s="52">
        <f t="shared" si="41"/>
        <v>5820.6052317397371</v>
      </c>
      <c r="U251" s="51" t="s">
        <v>1381</v>
      </c>
      <c r="V251" s="51" t="e">
        <f>$AY$1*#REF!</f>
        <v>#REF!</v>
      </c>
      <c r="AG251">
        <v>0</v>
      </c>
      <c r="AH251">
        <v>0</v>
      </c>
      <c r="AY251">
        <v>0</v>
      </c>
    </row>
    <row r="252" spans="1:51" x14ac:dyDescent="0.25">
      <c r="A252" s="4" t="s">
        <v>241</v>
      </c>
      <c r="D252" s="67"/>
      <c r="E252" s="67"/>
      <c r="H252" s="52">
        <f t="shared" si="53"/>
        <v>0</v>
      </c>
      <c r="K252" s="52">
        <v>70</v>
      </c>
      <c r="L252" s="52">
        <f t="shared" si="51"/>
        <v>2100</v>
      </c>
      <c r="O252" s="54"/>
      <c r="P252" s="54"/>
      <c r="Q252" s="10"/>
      <c r="R252" s="10"/>
      <c r="T252" s="52">
        <f t="shared" si="41"/>
        <v>0</v>
      </c>
      <c r="U252" s="51" t="s">
        <v>1385</v>
      </c>
      <c r="V252" s="51">
        <f>$AY$1*H254</f>
        <v>3931.0750161006276</v>
      </c>
      <c r="AG252">
        <v>0</v>
      </c>
      <c r="AH252">
        <v>0</v>
      </c>
      <c r="AY252">
        <v>0</v>
      </c>
    </row>
    <row r="253" spans="1:51" x14ac:dyDescent="0.25">
      <c r="A253" s="3" t="s">
        <v>347</v>
      </c>
      <c r="B253" s="54"/>
      <c r="C253" s="54"/>
      <c r="D253" s="54"/>
      <c r="E253" s="54"/>
      <c r="F253" s="53">
        <v>100</v>
      </c>
      <c r="G253" s="53">
        <v>60</v>
      </c>
      <c r="H253" s="52">
        <f>AY253</f>
        <v>2256.8596343398071</v>
      </c>
      <c r="K253" s="53">
        <v>30</v>
      </c>
      <c r="L253" s="52">
        <f t="shared" si="51"/>
        <v>900</v>
      </c>
      <c r="O253" s="54"/>
      <c r="P253" s="54"/>
      <c r="Q253" s="54"/>
      <c r="R253" s="54"/>
      <c r="S253" s="54"/>
      <c r="T253" s="52">
        <f t="shared" si="41"/>
        <v>0</v>
      </c>
      <c r="V253" s="51" t="e">
        <f>$AY$1*#REF!</f>
        <v>#REF!</v>
      </c>
      <c r="AG253">
        <v>60</v>
      </c>
      <c r="AH253">
        <v>40</v>
      </c>
      <c r="AY253">
        <v>2256.8596343398071</v>
      </c>
    </row>
    <row r="254" spans="1:51" x14ac:dyDescent="0.25">
      <c r="A254" s="4" t="s">
        <v>19</v>
      </c>
      <c r="F254" s="52">
        <v>180</v>
      </c>
      <c r="G254" s="52">
        <v>108</v>
      </c>
      <c r="H254" s="52">
        <f t="shared" ref="H254:H259" si="54">AY254</f>
        <v>4062.3473418116532</v>
      </c>
      <c r="L254" s="52">
        <f t="shared" si="51"/>
        <v>0</v>
      </c>
      <c r="T254" s="52">
        <f t="shared" si="41"/>
        <v>0</v>
      </c>
      <c r="V254" s="51">
        <f>$AY$1*H255</f>
        <v>0</v>
      </c>
      <c r="AG254">
        <v>108</v>
      </c>
      <c r="AH254">
        <v>72</v>
      </c>
      <c r="AY254">
        <v>4062.3473418116532</v>
      </c>
    </row>
    <row r="255" spans="1:51" x14ac:dyDescent="0.25">
      <c r="A255" s="5" t="s">
        <v>242</v>
      </c>
      <c r="H255" s="52">
        <f t="shared" si="54"/>
        <v>0</v>
      </c>
      <c r="L255" s="52">
        <f t="shared" si="51"/>
        <v>0</v>
      </c>
      <c r="O255" s="54">
        <v>150</v>
      </c>
      <c r="P255" s="10">
        <v>8250</v>
      </c>
      <c r="Q255" s="10"/>
      <c r="R255" s="10"/>
      <c r="T255" s="52">
        <f t="shared" si="41"/>
        <v>0</v>
      </c>
      <c r="U255" s="51" t="s">
        <v>1384</v>
      </c>
      <c r="V255" s="51" t="e">
        <f>$AY$1*#REF!</f>
        <v>#REF!</v>
      </c>
      <c r="AG255">
        <v>0</v>
      </c>
      <c r="AH255">
        <v>0</v>
      </c>
      <c r="AY255">
        <v>0</v>
      </c>
    </row>
    <row r="256" spans="1:51" x14ac:dyDescent="0.25">
      <c r="A256" s="5" t="s">
        <v>1399</v>
      </c>
      <c r="H256" s="52">
        <f t="shared" si="54"/>
        <v>0</v>
      </c>
      <c r="O256" s="54">
        <v>380</v>
      </c>
      <c r="P256" s="10">
        <v>20900</v>
      </c>
      <c r="Q256" s="10"/>
      <c r="R256" s="10"/>
      <c r="T256" s="52">
        <f t="shared" si="41"/>
        <v>0</v>
      </c>
      <c r="U256" s="51" t="s">
        <v>1381</v>
      </c>
      <c r="V256" s="51">
        <f>$AY$1*H257</f>
        <v>3494.2889032005573</v>
      </c>
      <c r="AY256">
        <v>0</v>
      </c>
    </row>
    <row r="257" spans="1:51" x14ac:dyDescent="0.25">
      <c r="A257" s="4" t="s">
        <v>418</v>
      </c>
      <c r="F257" s="52">
        <v>160</v>
      </c>
      <c r="G257" s="52">
        <v>96</v>
      </c>
      <c r="H257" s="52">
        <f t="shared" si="54"/>
        <v>3610.9754149436912</v>
      </c>
      <c r="K257" s="52">
        <v>70</v>
      </c>
      <c r="L257" s="52">
        <f>K257*AF$1</f>
        <v>2100</v>
      </c>
      <c r="T257" s="52">
        <f t="shared" si="41"/>
        <v>0</v>
      </c>
      <c r="V257" s="51" t="e">
        <f>$AY$1*#REF!</f>
        <v>#REF!</v>
      </c>
      <c r="AG257">
        <v>96</v>
      </c>
      <c r="AH257">
        <v>64</v>
      </c>
      <c r="AY257">
        <v>3610.9754149436912</v>
      </c>
    </row>
    <row r="258" spans="1:51" x14ac:dyDescent="0.25">
      <c r="A258" s="4" t="s">
        <v>20</v>
      </c>
      <c r="F258" s="52">
        <v>140</v>
      </c>
      <c r="G258" s="52">
        <v>84</v>
      </c>
      <c r="H258" s="52">
        <f t="shared" si="54"/>
        <v>3159.6034880757302</v>
      </c>
      <c r="L258" s="52">
        <f>K258*AF$1</f>
        <v>0</v>
      </c>
      <c r="S258" s="11">
        <v>250</v>
      </c>
      <c r="T258" s="52">
        <f t="shared" si="41"/>
        <v>12126.260899457786</v>
      </c>
      <c r="V258" s="51" t="e">
        <f>$AY$1*#REF!</f>
        <v>#REF!</v>
      </c>
      <c r="AG258">
        <v>84</v>
      </c>
      <c r="AH258">
        <v>56</v>
      </c>
      <c r="AY258">
        <v>3159.6034880757302</v>
      </c>
    </row>
    <row r="259" spans="1:51" x14ac:dyDescent="0.25">
      <c r="A259" s="4" t="s">
        <v>1400</v>
      </c>
      <c r="H259" s="52">
        <f t="shared" si="54"/>
        <v>0</v>
      </c>
      <c r="O259" s="52">
        <v>300</v>
      </c>
      <c r="P259" s="52">
        <v>16500</v>
      </c>
      <c r="T259" s="52">
        <f t="shared" si="41"/>
        <v>0</v>
      </c>
      <c r="U259" s="51" t="s">
        <v>1381</v>
      </c>
      <c r="V259" s="51">
        <f>$AY$1*H260</f>
        <v>2183.9305645003487</v>
      </c>
      <c r="AY259">
        <v>0</v>
      </c>
    </row>
    <row r="260" spans="1:51" x14ac:dyDescent="0.25">
      <c r="A260" s="4" t="s">
        <v>244</v>
      </c>
      <c r="F260" s="125">
        <v>100</v>
      </c>
      <c r="G260" s="125">
        <v>60</v>
      </c>
      <c r="H260" s="125">
        <f>AY260</f>
        <v>2256.8596343398071</v>
      </c>
      <c r="I260" s="125"/>
      <c r="J260" s="125"/>
      <c r="K260" s="125">
        <v>90</v>
      </c>
      <c r="L260" s="125">
        <f>K260*AF1</f>
        <v>2700</v>
      </c>
      <c r="M260" s="125"/>
      <c r="N260" s="125"/>
      <c r="T260" s="52">
        <f t="shared" si="41"/>
        <v>0</v>
      </c>
      <c r="V260" s="51">
        <f>$AY$1*H262</f>
        <v>0</v>
      </c>
      <c r="AG260">
        <v>60</v>
      </c>
      <c r="AH260">
        <v>40</v>
      </c>
      <c r="AY260">
        <v>2256.8596343398071</v>
      </c>
    </row>
    <row r="261" spans="1:51" x14ac:dyDescent="0.25">
      <c r="A261" s="4" t="s">
        <v>243</v>
      </c>
      <c r="F261" s="125"/>
      <c r="G261" s="125"/>
      <c r="H261" s="125"/>
      <c r="I261" s="125"/>
      <c r="J261" s="125"/>
      <c r="K261" s="125"/>
      <c r="L261" s="125"/>
      <c r="M261" s="125"/>
      <c r="N261" s="125"/>
      <c r="T261" s="52">
        <f t="shared" si="41"/>
        <v>0</v>
      </c>
      <c r="V261" s="51">
        <f>$AY$1*H263</f>
        <v>0</v>
      </c>
      <c r="AG261">
        <v>0</v>
      </c>
      <c r="AH261">
        <v>0</v>
      </c>
      <c r="AY261">
        <v>0</v>
      </c>
    </row>
    <row r="262" spans="1:51" x14ac:dyDescent="0.25">
      <c r="A262" s="4" t="s">
        <v>245</v>
      </c>
      <c r="F262" s="125"/>
      <c r="G262" s="125"/>
      <c r="H262" s="125"/>
      <c r="I262" s="125"/>
      <c r="J262" s="125"/>
      <c r="K262" s="125"/>
      <c r="L262" s="125"/>
      <c r="M262" s="125"/>
      <c r="N262" s="125"/>
      <c r="T262" s="52">
        <f t="shared" si="41"/>
        <v>0</v>
      </c>
      <c r="V262" s="51">
        <f>$AY$1*H264</f>
        <v>0</v>
      </c>
      <c r="AG262">
        <v>0</v>
      </c>
      <c r="AH262">
        <v>0</v>
      </c>
      <c r="AY262">
        <v>0</v>
      </c>
    </row>
    <row r="263" spans="1:51" x14ac:dyDescent="0.25">
      <c r="A263" s="4" t="s">
        <v>246</v>
      </c>
      <c r="F263" s="125"/>
      <c r="G263" s="125"/>
      <c r="H263" s="125"/>
      <c r="I263" s="125"/>
      <c r="J263" s="125"/>
      <c r="K263" s="125"/>
      <c r="L263" s="125"/>
      <c r="M263" s="125"/>
      <c r="N263" s="125"/>
      <c r="T263" s="52">
        <f t="shared" si="41"/>
        <v>0</v>
      </c>
      <c r="V263" s="51">
        <f>$AY$1*H265</f>
        <v>0</v>
      </c>
      <c r="AG263">
        <v>0</v>
      </c>
      <c r="AH263">
        <v>0</v>
      </c>
      <c r="AY263">
        <v>0</v>
      </c>
    </row>
    <row r="264" spans="1:51" x14ac:dyDescent="0.25">
      <c r="A264" s="4" t="s">
        <v>247</v>
      </c>
      <c r="F264" s="125"/>
      <c r="G264" s="125"/>
      <c r="H264" s="125"/>
      <c r="I264" s="125"/>
      <c r="J264" s="125"/>
      <c r="K264" s="125"/>
      <c r="L264" s="125"/>
      <c r="M264" s="125"/>
      <c r="N264" s="125"/>
      <c r="T264" s="52">
        <f t="shared" si="41"/>
        <v>0</v>
      </c>
      <c r="V264" s="51" t="e">
        <f>$AY$1*#REF!</f>
        <v>#REF!</v>
      </c>
      <c r="AG264">
        <v>0</v>
      </c>
      <c r="AH264">
        <v>0</v>
      </c>
      <c r="AY264">
        <v>0</v>
      </c>
    </row>
    <row r="265" spans="1:51" x14ac:dyDescent="0.25">
      <c r="A265" s="4" t="s">
        <v>248</v>
      </c>
      <c r="F265" s="125"/>
      <c r="G265" s="125"/>
      <c r="H265" s="125"/>
      <c r="I265" s="125"/>
      <c r="J265" s="125"/>
      <c r="K265" s="125"/>
      <c r="L265" s="125"/>
      <c r="M265" s="125"/>
      <c r="N265" s="125"/>
      <c r="T265" s="52">
        <f t="shared" si="41"/>
        <v>0</v>
      </c>
      <c r="V265" s="51" t="e">
        <f>$AY$1*#REF!</f>
        <v>#REF!</v>
      </c>
      <c r="AG265">
        <v>0</v>
      </c>
      <c r="AH265">
        <v>0</v>
      </c>
      <c r="AY265">
        <v>0</v>
      </c>
    </row>
    <row r="266" spans="1:51" x14ac:dyDescent="0.25">
      <c r="A266" s="4" t="s">
        <v>63</v>
      </c>
      <c r="H266" s="52">
        <f t="shared" ref="H266" si="55">G266*$AD$1</f>
        <v>0</v>
      </c>
      <c r="L266" s="52">
        <f>K266*AF$1</f>
        <v>0</v>
      </c>
      <c r="O266" s="54">
        <v>180</v>
      </c>
      <c r="P266" s="10">
        <v>9900</v>
      </c>
      <c r="Q266" s="10"/>
      <c r="R266" s="10"/>
      <c r="S266" s="11">
        <v>200</v>
      </c>
      <c r="T266" s="52">
        <f t="shared" ref="T266:T287" si="56">S266*$V$3</f>
        <v>9701.0087195662272</v>
      </c>
      <c r="U266" s="51" t="s">
        <v>1384</v>
      </c>
      <c r="V266" s="51" t="e">
        <f>$AY$1*#REF!</f>
        <v>#REF!</v>
      </c>
      <c r="AG266">
        <v>0</v>
      </c>
      <c r="AH266">
        <v>0</v>
      </c>
      <c r="AY266">
        <v>0</v>
      </c>
    </row>
    <row r="267" spans="1:51" x14ac:dyDescent="0.25">
      <c r="A267" s="4" t="s">
        <v>21</v>
      </c>
      <c r="F267" s="52">
        <v>160</v>
      </c>
      <c r="G267" s="52">
        <v>96</v>
      </c>
      <c r="H267" s="52">
        <f>AY267</f>
        <v>3610.9754149436912</v>
      </c>
      <c r="L267" s="52">
        <f>K267*AF$1</f>
        <v>0</v>
      </c>
      <c r="O267" s="54"/>
      <c r="P267" s="54"/>
      <c r="Q267" s="10"/>
      <c r="R267" s="10"/>
      <c r="T267" s="52">
        <f t="shared" si="56"/>
        <v>0</v>
      </c>
      <c r="U267" s="51" t="s">
        <v>1385</v>
      </c>
      <c r="V267" s="51" t="e">
        <f>$AY$1*#REF!</f>
        <v>#REF!</v>
      </c>
      <c r="AG267">
        <v>96</v>
      </c>
      <c r="AH267">
        <v>64</v>
      </c>
      <c r="AY267">
        <v>3610.9754149436912</v>
      </c>
    </row>
    <row r="268" spans="1:51" x14ac:dyDescent="0.25">
      <c r="A268" s="4" t="s">
        <v>1401</v>
      </c>
      <c r="H268" s="52">
        <f t="shared" ref="H268:H276" si="57">AY268</f>
        <v>0</v>
      </c>
      <c r="O268" s="54">
        <v>280</v>
      </c>
      <c r="P268" s="54">
        <v>15400</v>
      </c>
      <c r="Q268" s="10"/>
      <c r="R268" s="10"/>
      <c r="T268" s="52">
        <f t="shared" si="56"/>
        <v>0</v>
      </c>
      <c r="U268" s="51" t="s">
        <v>1381</v>
      </c>
      <c r="V268" s="51">
        <f t="shared" ref="V268:V274" si="58">$AY$1*H270</f>
        <v>0</v>
      </c>
      <c r="AY268">
        <v>0</v>
      </c>
    </row>
    <row r="269" spans="1:51" x14ac:dyDescent="0.25">
      <c r="A269" s="4" t="s">
        <v>425</v>
      </c>
      <c r="F269" s="52">
        <v>80</v>
      </c>
      <c r="G269" s="52">
        <v>48</v>
      </c>
      <c r="H269" s="52">
        <f t="shared" si="57"/>
        <v>1805.4877074718456</v>
      </c>
      <c r="K269" s="52">
        <v>80</v>
      </c>
      <c r="L269" s="52">
        <f>K269*AF$1</f>
        <v>2400</v>
      </c>
      <c r="O269" s="52">
        <v>300</v>
      </c>
      <c r="P269" s="52">
        <v>16500</v>
      </c>
      <c r="T269" s="52">
        <f t="shared" si="56"/>
        <v>0</v>
      </c>
      <c r="U269" s="51" t="s">
        <v>1381</v>
      </c>
      <c r="V269" s="51">
        <f t="shared" si="58"/>
        <v>0</v>
      </c>
      <c r="AG269">
        <v>48</v>
      </c>
      <c r="AH269">
        <v>32</v>
      </c>
      <c r="AY269">
        <v>1805.4877074718456</v>
      </c>
    </row>
    <row r="270" spans="1:51" x14ac:dyDescent="0.25">
      <c r="A270" s="4" t="s">
        <v>42</v>
      </c>
      <c r="H270" s="52">
        <f t="shared" si="57"/>
        <v>0</v>
      </c>
      <c r="K270" s="52">
        <v>80</v>
      </c>
      <c r="L270" s="52">
        <f>K270*AF$1</f>
        <v>2400</v>
      </c>
      <c r="T270" s="52">
        <f t="shared" si="56"/>
        <v>0</v>
      </c>
      <c r="V270" s="51">
        <f t="shared" si="58"/>
        <v>0</v>
      </c>
      <c r="AG270">
        <v>0</v>
      </c>
      <c r="AH270">
        <v>0</v>
      </c>
      <c r="AY270">
        <v>0</v>
      </c>
    </row>
    <row r="271" spans="1:51" x14ac:dyDescent="0.25">
      <c r="A271" s="4" t="s">
        <v>1402</v>
      </c>
      <c r="H271" s="52">
        <f t="shared" si="57"/>
        <v>0</v>
      </c>
      <c r="O271" s="52">
        <v>320</v>
      </c>
      <c r="P271" s="52">
        <v>17600</v>
      </c>
      <c r="T271" s="52">
        <f t="shared" si="56"/>
        <v>0</v>
      </c>
      <c r="U271" s="51" t="s">
        <v>1381</v>
      </c>
      <c r="V271" s="51">
        <f t="shared" si="58"/>
        <v>2620.7166774004186</v>
      </c>
      <c r="AY271">
        <v>0</v>
      </c>
    </row>
    <row r="272" spans="1:51" x14ac:dyDescent="0.25">
      <c r="A272" s="4" t="s">
        <v>348</v>
      </c>
      <c r="F272" s="52">
        <v>120</v>
      </c>
      <c r="H272" s="52">
        <f t="shared" si="57"/>
        <v>0</v>
      </c>
      <c r="I272" s="52">
        <v>120</v>
      </c>
      <c r="J272" s="52">
        <f>I272*$AD$1</f>
        <v>4664.4481211129596</v>
      </c>
      <c r="L272" s="52">
        <f>K272*AF$1</f>
        <v>0</v>
      </c>
      <c r="O272" s="52">
        <v>300</v>
      </c>
      <c r="P272" s="52">
        <v>16500</v>
      </c>
      <c r="T272" s="52">
        <f t="shared" si="56"/>
        <v>0</v>
      </c>
      <c r="U272" s="51" t="s">
        <v>1381</v>
      </c>
      <c r="V272" s="51">
        <f t="shared" si="58"/>
        <v>0</v>
      </c>
      <c r="AG272">
        <v>0</v>
      </c>
      <c r="AH272">
        <v>0</v>
      </c>
      <c r="AY272">
        <v>0</v>
      </c>
    </row>
    <row r="273" spans="1:51" x14ac:dyDescent="0.25">
      <c r="A273" s="4" t="s">
        <v>349</v>
      </c>
      <c r="F273" s="52">
        <v>120</v>
      </c>
      <c r="G273" s="52">
        <v>72</v>
      </c>
      <c r="H273" s="52">
        <f t="shared" si="57"/>
        <v>2708.2315612077687</v>
      </c>
      <c r="L273" s="52">
        <f>K273*AF$1</f>
        <v>0</v>
      </c>
      <c r="O273" s="52">
        <v>200</v>
      </c>
      <c r="P273" s="52">
        <v>11000</v>
      </c>
      <c r="S273" s="11">
        <v>120</v>
      </c>
      <c r="T273" s="52">
        <f t="shared" si="56"/>
        <v>5820.6052317397371</v>
      </c>
      <c r="U273" s="51" t="s">
        <v>1381</v>
      </c>
      <c r="V273" s="51">
        <f t="shared" si="58"/>
        <v>0</v>
      </c>
      <c r="AG273">
        <v>72</v>
      </c>
      <c r="AH273">
        <v>48</v>
      </c>
      <c r="AY273">
        <v>2708.2315612077687</v>
      </c>
    </row>
    <row r="274" spans="1:51" x14ac:dyDescent="0.25">
      <c r="A274" s="4" t="s">
        <v>1403</v>
      </c>
      <c r="H274" s="52">
        <f t="shared" si="57"/>
        <v>0</v>
      </c>
      <c r="O274" s="52">
        <v>300</v>
      </c>
      <c r="P274" s="52">
        <v>16500</v>
      </c>
      <c r="S274" s="11"/>
      <c r="T274" s="52">
        <f t="shared" si="56"/>
        <v>0</v>
      </c>
      <c r="U274" s="51" t="s">
        <v>1381</v>
      </c>
      <c r="V274" s="51">
        <f t="shared" si="58"/>
        <v>2183.9305645003487</v>
      </c>
      <c r="AY274">
        <v>0</v>
      </c>
    </row>
    <row r="275" spans="1:51" x14ac:dyDescent="0.25">
      <c r="A275" s="4" t="s">
        <v>350</v>
      </c>
      <c r="H275" s="52">
        <f t="shared" si="57"/>
        <v>0</v>
      </c>
      <c r="L275" s="52">
        <f>K275*AF$1</f>
        <v>0</v>
      </c>
      <c r="S275" s="11">
        <v>85</v>
      </c>
      <c r="T275" s="52">
        <f t="shared" si="56"/>
        <v>4122.9287058156469</v>
      </c>
      <c r="V275" s="51" t="e">
        <f>$AY$1*#REF!</f>
        <v>#REF!</v>
      </c>
      <c r="AG275">
        <v>0</v>
      </c>
      <c r="AH275">
        <v>0</v>
      </c>
      <c r="AY275">
        <v>0</v>
      </c>
    </row>
    <row r="276" spans="1:51" x14ac:dyDescent="0.25">
      <c r="A276" s="5" t="s">
        <v>249</v>
      </c>
      <c r="F276" s="52">
        <v>100</v>
      </c>
      <c r="G276" s="52">
        <v>60</v>
      </c>
      <c r="H276" s="52">
        <f t="shared" si="57"/>
        <v>2256.8596343398071</v>
      </c>
      <c r="L276" s="52">
        <f>K276*AF$1</f>
        <v>0</v>
      </c>
      <c r="O276" s="54">
        <v>320</v>
      </c>
      <c r="P276" s="10">
        <v>17600</v>
      </c>
      <c r="Q276" s="10"/>
      <c r="R276" s="10"/>
      <c r="S276" s="11">
        <v>140</v>
      </c>
      <c r="T276" s="52">
        <f t="shared" si="56"/>
        <v>6790.7061036963596</v>
      </c>
      <c r="U276" s="51" t="s">
        <v>1384</v>
      </c>
      <c r="V276" s="51" t="e">
        <f>$AY$1*#REF!</f>
        <v>#REF!</v>
      </c>
      <c r="AG276">
        <v>60</v>
      </c>
      <c r="AH276">
        <v>40</v>
      </c>
      <c r="AY276">
        <v>2256.8596343398071</v>
      </c>
    </row>
    <row r="277" spans="1:51" x14ac:dyDescent="0.25">
      <c r="A277" s="4" t="s">
        <v>250</v>
      </c>
      <c r="F277" s="125">
        <v>80</v>
      </c>
      <c r="G277" s="125">
        <v>48</v>
      </c>
      <c r="H277" s="125">
        <f>AY277</f>
        <v>1805.4877074718456</v>
      </c>
      <c r="I277" s="125"/>
      <c r="J277" s="125"/>
      <c r="K277" s="125">
        <v>90</v>
      </c>
      <c r="L277" s="129">
        <f>K277*AF$1</f>
        <v>2700</v>
      </c>
      <c r="O277" s="52">
        <v>120</v>
      </c>
      <c r="P277" s="52">
        <v>6600</v>
      </c>
      <c r="S277" s="11">
        <v>280</v>
      </c>
      <c r="T277" s="52">
        <f t="shared" si="56"/>
        <v>13581.412207392719</v>
      </c>
      <c r="U277" s="51" t="s">
        <v>1381</v>
      </c>
      <c r="V277" s="51">
        <f>$AY$1*H279</f>
        <v>0</v>
      </c>
      <c r="AG277">
        <v>48</v>
      </c>
      <c r="AH277">
        <v>32</v>
      </c>
      <c r="AY277">
        <v>1805.4877074718456</v>
      </c>
    </row>
    <row r="278" spans="1:51" x14ac:dyDescent="0.25">
      <c r="A278" s="4" t="s">
        <v>251</v>
      </c>
      <c r="F278" s="125"/>
      <c r="G278" s="125"/>
      <c r="H278" s="125"/>
      <c r="I278" s="125"/>
      <c r="J278" s="125"/>
      <c r="K278" s="125"/>
      <c r="L278" s="130"/>
      <c r="O278" s="52">
        <v>100</v>
      </c>
      <c r="P278" s="52">
        <v>5500</v>
      </c>
      <c r="S278" s="11">
        <v>100</v>
      </c>
      <c r="T278" s="52">
        <f t="shared" si="56"/>
        <v>4850.5043597831136</v>
      </c>
      <c r="U278" s="51" t="s">
        <v>1381</v>
      </c>
      <c r="V278" s="51" t="e">
        <f>$AY$1*#REF!</f>
        <v>#REF!</v>
      </c>
      <c r="AG278">
        <v>0</v>
      </c>
      <c r="AH278">
        <v>0</v>
      </c>
      <c r="AY278">
        <v>0</v>
      </c>
    </row>
    <row r="279" spans="1:51" x14ac:dyDescent="0.25">
      <c r="A279" s="4" t="s">
        <v>351</v>
      </c>
      <c r="H279" s="52">
        <f t="shared" ref="H279:H287" si="59">G279*$AD$1</f>
        <v>0</v>
      </c>
      <c r="L279" s="52">
        <f t="shared" ref="L279:L287" si="60">K279*AF$1</f>
        <v>0</v>
      </c>
      <c r="O279" s="52">
        <v>240</v>
      </c>
      <c r="P279" s="52">
        <v>13200</v>
      </c>
      <c r="S279" s="11">
        <v>100</v>
      </c>
      <c r="T279" s="52">
        <f t="shared" si="56"/>
        <v>4850.5043597831136</v>
      </c>
      <c r="U279" s="51" t="s">
        <v>1381</v>
      </c>
      <c r="V279" s="51" t="e">
        <f>$AY$1*#REF!</f>
        <v>#REF!</v>
      </c>
      <c r="AG279">
        <v>0</v>
      </c>
      <c r="AH279">
        <v>0</v>
      </c>
      <c r="AY279">
        <v>0</v>
      </c>
    </row>
    <row r="280" spans="1:51" x14ac:dyDescent="0.25">
      <c r="A280" s="4" t="s">
        <v>43</v>
      </c>
      <c r="H280" s="52">
        <f t="shared" si="59"/>
        <v>0</v>
      </c>
      <c r="K280" s="52">
        <v>100</v>
      </c>
      <c r="L280" s="52">
        <f t="shared" si="60"/>
        <v>3000</v>
      </c>
      <c r="S280" s="11">
        <v>80</v>
      </c>
      <c r="T280" s="52">
        <f t="shared" si="56"/>
        <v>3880.4034878264911</v>
      </c>
      <c r="V280" s="51">
        <f t="shared" ref="V280:V285" si="61">$AY$1*H282</f>
        <v>0</v>
      </c>
      <c r="AG280">
        <v>0</v>
      </c>
      <c r="AH280">
        <v>0</v>
      </c>
      <c r="AY280">
        <v>0</v>
      </c>
    </row>
    <row r="281" spans="1:51" x14ac:dyDescent="0.25">
      <c r="A281" s="4" t="s">
        <v>419</v>
      </c>
      <c r="H281" s="52">
        <f t="shared" si="59"/>
        <v>0</v>
      </c>
      <c r="L281" s="52">
        <f t="shared" si="60"/>
        <v>0</v>
      </c>
      <c r="S281" s="11">
        <v>120</v>
      </c>
      <c r="T281" s="52">
        <f t="shared" si="56"/>
        <v>5820.6052317397371</v>
      </c>
      <c r="V281" s="51">
        <f t="shared" si="61"/>
        <v>0</v>
      </c>
      <c r="AG281">
        <v>0</v>
      </c>
      <c r="AH281">
        <v>0</v>
      </c>
      <c r="AY281">
        <v>0</v>
      </c>
    </row>
    <row r="282" spans="1:51" x14ac:dyDescent="0.25">
      <c r="A282" s="4" t="s">
        <v>352</v>
      </c>
      <c r="H282" s="52">
        <f t="shared" si="59"/>
        <v>0</v>
      </c>
      <c r="L282" s="52">
        <f t="shared" si="60"/>
        <v>0</v>
      </c>
      <c r="S282" s="11">
        <v>100</v>
      </c>
      <c r="T282" s="52">
        <f t="shared" si="56"/>
        <v>4850.5043597831136</v>
      </c>
      <c r="V282" s="51">
        <f t="shared" si="61"/>
        <v>0</v>
      </c>
      <c r="AG282">
        <v>0</v>
      </c>
      <c r="AH282">
        <v>0</v>
      </c>
      <c r="AY282">
        <v>0</v>
      </c>
    </row>
    <row r="283" spans="1:51" x14ac:dyDescent="0.25">
      <c r="A283" s="4" t="s">
        <v>353</v>
      </c>
      <c r="H283" s="52">
        <f t="shared" si="59"/>
        <v>0</v>
      </c>
      <c r="L283" s="52">
        <f t="shared" si="60"/>
        <v>0</v>
      </c>
      <c r="S283" s="11">
        <v>100</v>
      </c>
      <c r="T283" s="52">
        <f t="shared" si="56"/>
        <v>4850.5043597831136</v>
      </c>
      <c r="V283" s="51">
        <f t="shared" si="61"/>
        <v>2183.9305645003487</v>
      </c>
      <c r="AG283">
        <v>0</v>
      </c>
      <c r="AH283">
        <v>0</v>
      </c>
      <c r="AY283">
        <v>0</v>
      </c>
    </row>
    <row r="284" spans="1:51" x14ac:dyDescent="0.25">
      <c r="A284" s="4" t="s">
        <v>354</v>
      </c>
      <c r="H284" s="52">
        <f t="shared" si="59"/>
        <v>0</v>
      </c>
      <c r="L284" s="52">
        <f t="shared" si="60"/>
        <v>0</v>
      </c>
      <c r="S284" s="11">
        <v>120</v>
      </c>
      <c r="T284" s="52">
        <f t="shared" si="56"/>
        <v>5820.6052317397371</v>
      </c>
      <c r="V284" s="51">
        <f t="shared" si="61"/>
        <v>0</v>
      </c>
      <c r="AG284">
        <v>0</v>
      </c>
      <c r="AH284">
        <v>0</v>
      </c>
      <c r="AY284">
        <v>0</v>
      </c>
    </row>
    <row r="285" spans="1:51" x14ac:dyDescent="0.25">
      <c r="A285" s="4" t="s">
        <v>22</v>
      </c>
      <c r="D285" s="129">
        <f>21050+2500</f>
        <v>23550</v>
      </c>
      <c r="E285" s="129">
        <f>115650+150000</f>
        <v>265650</v>
      </c>
      <c r="F285" s="52">
        <v>100</v>
      </c>
      <c r="G285" s="52">
        <v>60</v>
      </c>
      <c r="H285" s="52">
        <f>AY285</f>
        <v>2256.8596343398071</v>
      </c>
      <c r="K285" s="52">
        <v>110</v>
      </c>
      <c r="L285" s="52">
        <f t="shared" si="60"/>
        <v>3300</v>
      </c>
      <c r="T285" s="52">
        <f t="shared" si="56"/>
        <v>0</v>
      </c>
      <c r="V285" s="51">
        <f t="shared" si="61"/>
        <v>0</v>
      </c>
      <c r="AG285">
        <v>60</v>
      </c>
      <c r="AH285">
        <v>40</v>
      </c>
      <c r="AY285">
        <v>2256.8596343398071</v>
      </c>
    </row>
    <row r="286" spans="1:51" x14ac:dyDescent="0.25">
      <c r="A286" s="4" t="s">
        <v>44</v>
      </c>
      <c r="D286" s="126"/>
      <c r="E286" s="126"/>
      <c r="H286" s="52">
        <f t="shared" si="59"/>
        <v>0</v>
      </c>
      <c r="K286" s="52">
        <v>70</v>
      </c>
      <c r="L286" s="52">
        <f t="shared" si="60"/>
        <v>2100</v>
      </c>
      <c r="S286" s="11">
        <v>100</v>
      </c>
      <c r="T286" s="52">
        <f t="shared" si="56"/>
        <v>4850.5043597831136</v>
      </c>
      <c r="V286" s="51" t="e">
        <f>$AY$1*#REF!</f>
        <v>#REF!</v>
      </c>
      <c r="AG286">
        <v>0</v>
      </c>
      <c r="AH286">
        <v>0</v>
      </c>
      <c r="AY286">
        <v>0</v>
      </c>
    </row>
    <row r="287" spans="1:51" x14ac:dyDescent="0.25">
      <c r="A287" s="4" t="s">
        <v>355</v>
      </c>
      <c r="D287" s="126"/>
      <c r="E287" s="126"/>
      <c r="H287" s="52">
        <f t="shared" si="59"/>
        <v>0</v>
      </c>
      <c r="L287" s="52">
        <f t="shared" si="60"/>
        <v>0</v>
      </c>
      <c r="S287" s="11">
        <v>150</v>
      </c>
      <c r="T287" s="52">
        <f t="shared" si="56"/>
        <v>7275.7565396746713</v>
      </c>
      <c r="V287" s="51">
        <f>$AY$1*H288</f>
        <v>0</v>
      </c>
      <c r="AG287">
        <v>0</v>
      </c>
      <c r="AH287">
        <v>0</v>
      </c>
      <c r="AY287">
        <v>0</v>
      </c>
    </row>
    <row r="288" spans="1:51" x14ac:dyDescent="0.25">
      <c r="A288" s="4" t="s">
        <v>432</v>
      </c>
      <c r="C288" s="52">
        <v>121313</v>
      </c>
      <c r="D288" s="126"/>
      <c r="E288" s="126"/>
      <c r="F288" s="125" t="s">
        <v>1332</v>
      </c>
      <c r="G288" s="125"/>
      <c r="H288" s="125"/>
      <c r="I288" s="125"/>
      <c r="J288" s="125"/>
      <c r="K288" s="125" t="s">
        <v>1332</v>
      </c>
      <c r="L288" s="125"/>
      <c r="M288" s="125"/>
      <c r="N288" s="125"/>
      <c r="O288" s="125" t="s">
        <v>1332</v>
      </c>
      <c r="P288" s="125"/>
      <c r="Q288" s="125"/>
      <c r="R288" s="125"/>
      <c r="S288" s="125" t="s">
        <v>1332</v>
      </c>
      <c r="T288" s="125"/>
      <c r="V288" s="51">
        <f>$AY$1*H289</f>
        <v>3057.502790300488</v>
      </c>
      <c r="AG288" t="e">
        <v>#VALUE!</v>
      </c>
      <c r="AH288" t="e">
        <v>#VALUE!</v>
      </c>
      <c r="AY288">
        <v>0</v>
      </c>
    </row>
    <row r="289" spans="1:51" x14ac:dyDescent="0.25">
      <c r="A289" s="4" t="s">
        <v>23</v>
      </c>
      <c r="D289" s="126"/>
      <c r="E289" s="126"/>
      <c r="F289" s="52">
        <v>140</v>
      </c>
      <c r="G289" s="52">
        <v>84</v>
      </c>
      <c r="H289" s="52">
        <f>AY289</f>
        <v>3159.6034880757302</v>
      </c>
      <c r="K289" s="52">
        <v>50</v>
      </c>
      <c r="L289" s="52">
        <f t="shared" ref="L289:L295" si="62">K289*AF$1</f>
        <v>1500</v>
      </c>
      <c r="O289" s="54"/>
      <c r="P289" s="54"/>
      <c r="Q289" s="10"/>
      <c r="R289" s="10"/>
      <c r="T289" s="52">
        <f t="shared" ref="T289:T329" si="63">S289*$V$3</f>
        <v>0</v>
      </c>
      <c r="U289" s="51" t="s">
        <v>1385</v>
      </c>
      <c r="V289" s="51">
        <f>$AY$1*H291</f>
        <v>1747.1444516002787</v>
      </c>
      <c r="AG289">
        <v>84</v>
      </c>
      <c r="AH289">
        <v>56</v>
      </c>
      <c r="AY289">
        <v>3159.6034880757302</v>
      </c>
    </row>
    <row r="290" spans="1:51" x14ac:dyDescent="0.25">
      <c r="A290" s="4" t="s">
        <v>24</v>
      </c>
      <c r="D290" s="126"/>
      <c r="E290" s="126"/>
      <c r="F290" s="52">
        <v>120</v>
      </c>
      <c r="G290" s="52">
        <v>72</v>
      </c>
      <c r="H290" s="52">
        <f t="shared" ref="H290:H297" si="64">AY290</f>
        <v>2708.2315612077687</v>
      </c>
      <c r="K290" s="52">
        <v>130</v>
      </c>
      <c r="L290" s="52">
        <f t="shared" si="62"/>
        <v>3900</v>
      </c>
      <c r="T290" s="52">
        <f t="shared" si="63"/>
        <v>0</v>
      </c>
      <c r="V290" s="51">
        <f>$AY$1*H292</f>
        <v>2183.9305645003487</v>
      </c>
      <c r="AG290">
        <v>72</v>
      </c>
      <c r="AH290">
        <v>48</v>
      </c>
      <c r="AY290">
        <v>2708.2315612077687</v>
      </c>
    </row>
    <row r="291" spans="1:51" x14ac:dyDescent="0.25">
      <c r="A291" s="4" t="s">
        <v>25</v>
      </c>
      <c r="D291" s="126"/>
      <c r="E291" s="126"/>
      <c r="F291" s="52">
        <v>80</v>
      </c>
      <c r="G291" s="52">
        <v>48</v>
      </c>
      <c r="H291" s="52">
        <f t="shared" si="64"/>
        <v>1805.4877074718456</v>
      </c>
      <c r="K291" s="52">
        <v>110</v>
      </c>
      <c r="L291" s="52">
        <f t="shared" si="62"/>
        <v>3300</v>
      </c>
      <c r="O291" s="54">
        <v>180</v>
      </c>
      <c r="P291" s="10">
        <v>9900</v>
      </c>
      <c r="Q291" s="10"/>
      <c r="R291" s="10"/>
      <c r="T291" s="52">
        <f t="shared" si="63"/>
        <v>0</v>
      </c>
      <c r="U291" s="51" t="s">
        <v>1384</v>
      </c>
      <c r="V291" s="51">
        <f>$AY$1*H293</f>
        <v>2183.9305645003487</v>
      </c>
      <c r="AG291">
        <v>48</v>
      </c>
      <c r="AH291">
        <v>32</v>
      </c>
      <c r="AY291">
        <v>1805.4877074718456</v>
      </c>
    </row>
    <row r="292" spans="1:51" x14ac:dyDescent="0.25">
      <c r="A292" s="4" t="s">
        <v>26</v>
      </c>
      <c r="D292" s="126"/>
      <c r="E292" s="126"/>
      <c r="F292" s="52">
        <v>100</v>
      </c>
      <c r="G292" s="52">
        <v>60</v>
      </c>
      <c r="H292" s="52">
        <f t="shared" si="64"/>
        <v>2256.8596343398071</v>
      </c>
      <c r="L292" s="52">
        <f t="shared" si="62"/>
        <v>0</v>
      </c>
      <c r="O292" s="54">
        <v>180</v>
      </c>
      <c r="P292" s="10">
        <v>9900</v>
      </c>
      <c r="Q292" s="10"/>
      <c r="R292" s="10"/>
      <c r="T292" s="52">
        <f t="shared" si="63"/>
        <v>0</v>
      </c>
      <c r="U292" s="51" t="s">
        <v>1384</v>
      </c>
      <c r="V292" s="51">
        <f>$AY$1*H294</f>
        <v>3057.502790300488</v>
      </c>
      <c r="AG292">
        <v>60</v>
      </c>
      <c r="AH292">
        <v>40</v>
      </c>
      <c r="AY292">
        <v>2256.8596343398071</v>
      </c>
    </row>
    <row r="293" spans="1:51" x14ac:dyDescent="0.25">
      <c r="A293" s="4" t="s">
        <v>27</v>
      </c>
      <c r="D293" s="126"/>
      <c r="E293" s="126"/>
      <c r="F293" s="52">
        <v>100</v>
      </c>
      <c r="G293" s="52">
        <v>60</v>
      </c>
      <c r="H293" s="52">
        <f t="shared" si="64"/>
        <v>2256.8596343398071</v>
      </c>
      <c r="K293" s="52">
        <v>60</v>
      </c>
      <c r="L293" s="52">
        <f t="shared" si="62"/>
        <v>1800</v>
      </c>
      <c r="T293" s="52">
        <f t="shared" si="63"/>
        <v>0</v>
      </c>
      <c r="V293" s="51" t="e">
        <f>$AY$1*#REF!</f>
        <v>#REF!</v>
      </c>
      <c r="AG293">
        <v>60</v>
      </c>
      <c r="AH293">
        <v>40</v>
      </c>
      <c r="AY293">
        <v>2256.8596343398071</v>
      </c>
    </row>
    <row r="294" spans="1:51" x14ac:dyDescent="0.25">
      <c r="A294" s="4" t="s">
        <v>28</v>
      </c>
      <c r="D294" s="126"/>
      <c r="E294" s="126"/>
      <c r="F294" s="52">
        <v>140</v>
      </c>
      <c r="G294" s="52">
        <v>84</v>
      </c>
      <c r="H294" s="52">
        <f t="shared" si="64"/>
        <v>3159.6034880757302</v>
      </c>
      <c r="K294" s="52">
        <v>80</v>
      </c>
      <c r="L294" s="52">
        <f t="shared" si="62"/>
        <v>2400</v>
      </c>
      <c r="T294" s="52">
        <f t="shared" si="63"/>
        <v>0</v>
      </c>
      <c r="V294" s="51">
        <f>$AY$1*H295</f>
        <v>0</v>
      </c>
      <c r="AG294">
        <v>84</v>
      </c>
      <c r="AH294">
        <v>56</v>
      </c>
      <c r="AY294">
        <v>3159.6034880757302</v>
      </c>
    </row>
    <row r="295" spans="1:51" x14ac:dyDescent="0.25">
      <c r="A295" s="4" t="s">
        <v>253</v>
      </c>
      <c r="D295" s="126"/>
      <c r="E295" s="126"/>
      <c r="H295" s="52">
        <f t="shared" si="64"/>
        <v>0</v>
      </c>
      <c r="K295" s="125">
        <v>100</v>
      </c>
      <c r="L295" s="125">
        <f t="shared" si="62"/>
        <v>3000</v>
      </c>
      <c r="M295" s="125"/>
      <c r="N295" s="125"/>
      <c r="S295" s="11">
        <v>100</v>
      </c>
      <c r="T295" s="52">
        <f t="shared" si="63"/>
        <v>4850.5043597831136</v>
      </c>
      <c r="V295" s="51" t="e">
        <f>$AY$1*#REF!</f>
        <v>#REF!</v>
      </c>
      <c r="AG295">
        <v>0</v>
      </c>
      <c r="AH295">
        <v>0</v>
      </c>
      <c r="AY295">
        <v>0</v>
      </c>
    </row>
    <row r="296" spans="1:51" x14ac:dyDescent="0.25">
      <c r="A296" s="4" t="s">
        <v>254</v>
      </c>
      <c r="D296" s="126"/>
      <c r="E296" s="126"/>
      <c r="H296" s="52">
        <f t="shared" si="64"/>
        <v>0</v>
      </c>
      <c r="K296" s="125"/>
      <c r="L296" s="125"/>
      <c r="M296" s="125"/>
      <c r="N296" s="125"/>
      <c r="T296" s="52">
        <f t="shared" si="63"/>
        <v>0</v>
      </c>
      <c r="V296" s="51">
        <f>$AY$1*H297</f>
        <v>0</v>
      </c>
      <c r="AG296">
        <v>0</v>
      </c>
      <c r="AH296">
        <v>0</v>
      </c>
      <c r="AY296">
        <v>0</v>
      </c>
    </row>
    <row r="297" spans="1:51" x14ac:dyDescent="0.25">
      <c r="A297" s="5" t="s">
        <v>262</v>
      </c>
      <c r="D297" s="126"/>
      <c r="E297" s="126"/>
      <c r="H297" s="52">
        <f t="shared" si="64"/>
        <v>0</v>
      </c>
      <c r="L297" s="52">
        <f>K297*AF$1</f>
        <v>0</v>
      </c>
      <c r="O297" s="54">
        <v>180</v>
      </c>
      <c r="P297" s="10">
        <v>9900</v>
      </c>
      <c r="Q297" s="10"/>
      <c r="R297" s="10"/>
      <c r="T297" s="52">
        <f t="shared" si="63"/>
        <v>0</v>
      </c>
      <c r="U297" s="51" t="s">
        <v>1384</v>
      </c>
      <c r="V297" s="51">
        <f>$AY$1*H299</f>
        <v>0</v>
      </c>
      <c r="AG297">
        <v>0</v>
      </c>
      <c r="AH297">
        <v>0</v>
      </c>
      <c r="AY297">
        <v>0</v>
      </c>
    </row>
    <row r="298" spans="1:51" x14ac:dyDescent="0.25">
      <c r="A298" s="4" t="s">
        <v>255</v>
      </c>
      <c r="D298" s="126"/>
      <c r="E298" s="126"/>
      <c r="F298" s="125">
        <v>100</v>
      </c>
      <c r="G298" s="125">
        <v>60</v>
      </c>
      <c r="H298" s="125">
        <f>AY298</f>
        <v>2256.8596343398071</v>
      </c>
      <c r="I298" s="125"/>
      <c r="J298" s="125"/>
      <c r="K298" s="125">
        <v>100</v>
      </c>
      <c r="L298" s="125">
        <f>K298*AF$1</f>
        <v>3000</v>
      </c>
      <c r="M298" s="125"/>
      <c r="N298" s="125"/>
      <c r="T298" s="52">
        <f t="shared" si="63"/>
        <v>0</v>
      </c>
      <c r="V298" s="51">
        <f>$AY$1*H300</f>
        <v>0</v>
      </c>
      <c r="AG298">
        <v>60</v>
      </c>
      <c r="AH298">
        <v>40</v>
      </c>
      <c r="AY298">
        <v>2256.8596343398071</v>
      </c>
    </row>
    <row r="299" spans="1:51" x14ac:dyDescent="0.25">
      <c r="A299" s="4" t="s">
        <v>256</v>
      </c>
      <c r="D299" s="126"/>
      <c r="E299" s="126"/>
      <c r="F299" s="125"/>
      <c r="G299" s="125"/>
      <c r="H299" s="125"/>
      <c r="I299" s="125"/>
      <c r="J299" s="125"/>
      <c r="K299" s="125"/>
      <c r="L299" s="125"/>
      <c r="M299" s="125"/>
      <c r="N299" s="125"/>
      <c r="S299" s="11">
        <v>370</v>
      </c>
      <c r="T299" s="52">
        <f t="shared" si="63"/>
        <v>17946.866131197523</v>
      </c>
      <c r="V299" s="51">
        <f>$AY$1*H301</f>
        <v>0</v>
      </c>
      <c r="AG299">
        <v>0</v>
      </c>
      <c r="AH299">
        <v>0</v>
      </c>
      <c r="AY299">
        <v>0</v>
      </c>
    </row>
    <row r="300" spans="1:51" x14ac:dyDescent="0.25">
      <c r="A300" s="4" t="s">
        <v>356</v>
      </c>
      <c r="D300" s="126"/>
      <c r="E300" s="126"/>
      <c r="H300" s="52">
        <f t="shared" ref="H300:H305" si="65">G300*$AD$1</f>
        <v>0</v>
      </c>
      <c r="L300" s="52">
        <f>K300*AF$1</f>
        <v>0</v>
      </c>
      <c r="S300" s="11">
        <v>120</v>
      </c>
      <c r="T300" s="52">
        <f t="shared" si="63"/>
        <v>5820.6052317397371</v>
      </c>
      <c r="V300" s="51" t="e">
        <f>$AY$1*#REF!</f>
        <v>#REF!</v>
      </c>
      <c r="AG300">
        <v>0</v>
      </c>
      <c r="AH300">
        <v>0</v>
      </c>
      <c r="AY300">
        <v>0</v>
      </c>
    </row>
    <row r="301" spans="1:51" x14ac:dyDescent="0.25">
      <c r="A301" s="4" t="s">
        <v>1405</v>
      </c>
      <c r="D301" s="126"/>
      <c r="E301" s="126"/>
      <c r="O301" s="52">
        <v>350</v>
      </c>
      <c r="P301" s="52">
        <v>19250</v>
      </c>
      <c r="S301" s="11"/>
      <c r="T301" s="52">
        <f t="shared" si="63"/>
        <v>0</v>
      </c>
      <c r="U301" s="51" t="s">
        <v>1381</v>
      </c>
      <c r="V301" s="51">
        <f>$AY$1*H302</f>
        <v>0</v>
      </c>
      <c r="AY301">
        <v>0</v>
      </c>
    </row>
    <row r="302" spans="1:51" x14ac:dyDescent="0.25">
      <c r="A302" s="4" t="s">
        <v>257</v>
      </c>
      <c r="D302" s="126"/>
      <c r="E302" s="126"/>
      <c r="F302" s="52">
        <v>140</v>
      </c>
      <c r="H302" s="52">
        <f t="shared" si="65"/>
        <v>0</v>
      </c>
      <c r="I302" s="52">
        <v>140</v>
      </c>
      <c r="J302" s="52">
        <f>I302*$AD$1</f>
        <v>5441.8561412984536</v>
      </c>
      <c r="L302" s="52">
        <f>K302*AF$1</f>
        <v>0</v>
      </c>
      <c r="O302" s="52">
        <v>120</v>
      </c>
      <c r="P302" s="52">
        <v>6600</v>
      </c>
      <c r="T302" s="52">
        <f t="shared" si="63"/>
        <v>0</v>
      </c>
      <c r="U302" s="51" t="s">
        <v>1381</v>
      </c>
      <c r="V302" s="51">
        <f t="shared" ref="V302:V309" si="66">$AY$1*H304</f>
        <v>0</v>
      </c>
      <c r="AG302">
        <v>0</v>
      </c>
      <c r="AH302">
        <v>0</v>
      </c>
      <c r="AY302">
        <v>0</v>
      </c>
    </row>
    <row r="303" spans="1:51" x14ac:dyDescent="0.25">
      <c r="A303" s="4" t="s">
        <v>1404</v>
      </c>
      <c r="D303" s="126"/>
      <c r="E303" s="126"/>
      <c r="O303" s="52">
        <v>150</v>
      </c>
      <c r="P303" s="52">
        <v>8250</v>
      </c>
      <c r="T303" s="52">
        <f t="shared" si="63"/>
        <v>0</v>
      </c>
      <c r="U303" s="51" t="s">
        <v>1381</v>
      </c>
      <c r="V303" s="51">
        <f t="shared" si="66"/>
        <v>0</v>
      </c>
      <c r="AY303">
        <v>0</v>
      </c>
    </row>
    <row r="304" spans="1:51" x14ac:dyDescent="0.25">
      <c r="A304" s="4" t="s">
        <v>1406</v>
      </c>
      <c r="D304" s="126"/>
      <c r="E304" s="126"/>
      <c r="O304" s="52">
        <v>120</v>
      </c>
      <c r="P304" s="52">
        <v>6600</v>
      </c>
      <c r="T304" s="52">
        <f t="shared" si="63"/>
        <v>0</v>
      </c>
      <c r="U304" s="51" t="s">
        <v>1381</v>
      </c>
      <c r="V304" s="51">
        <f t="shared" si="66"/>
        <v>2183.9305645003487</v>
      </c>
      <c r="AY304">
        <v>0</v>
      </c>
    </row>
    <row r="305" spans="1:51" x14ac:dyDescent="0.25">
      <c r="A305" s="4" t="s">
        <v>252</v>
      </c>
      <c r="D305" s="126"/>
      <c r="E305" s="126"/>
      <c r="F305" s="52">
        <v>180</v>
      </c>
      <c r="H305" s="52">
        <f t="shared" si="65"/>
        <v>0</v>
      </c>
      <c r="I305" s="52">
        <v>180</v>
      </c>
      <c r="J305" s="52">
        <f>I305*$AD$1</f>
        <v>6996.6721816694399</v>
      </c>
      <c r="L305" s="52">
        <f>K305*AF$1</f>
        <v>0</v>
      </c>
      <c r="O305" s="52">
        <v>210</v>
      </c>
      <c r="P305" s="52">
        <v>11550</v>
      </c>
      <c r="T305" s="52">
        <f t="shared" si="63"/>
        <v>0</v>
      </c>
      <c r="U305" s="51" t="s">
        <v>1381</v>
      </c>
      <c r="V305" s="51">
        <f t="shared" si="66"/>
        <v>0</v>
      </c>
      <c r="AG305">
        <v>0</v>
      </c>
      <c r="AH305">
        <v>0</v>
      </c>
      <c r="AY305">
        <v>0</v>
      </c>
    </row>
    <row r="306" spans="1:51" x14ac:dyDescent="0.25">
      <c r="A306" s="4" t="s">
        <v>258</v>
      </c>
      <c r="D306" s="126"/>
      <c r="E306" s="126"/>
      <c r="F306" s="125">
        <v>100</v>
      </c>
      <c r="G306" s="125">
        <v>60</v>
      </c>
      <c r="H306" s="125">
        <f>AY306</f>
        <v>2256.8596343398071</v>
      </c>
      <c r="I306" s="125"/>
      <c r="J306" s="125"/>
      <c r="K306" s="125">
        <v>70</v>
      </c>
      <c r="L306" s="125">
        <f>K306*AF1</f>
        <v>2100</v>
      </c>
      <c r="M306" s="125"/>
      <c r="N306" s="125"/>
      <c r="O306" s="52">
        <v>195</v>
      </c>
      <c r="P306" s="52">
        <v>10725</v>
      </c>
      <c r="T306" s="52">
        <f t="shared" si="63"/>
        <v>0</v>
      </c>
      <c r="U306" s="51" t="s">
        <v>1381</v>
      </c>
      <c r="V306" s="51">
        <f t="shared" si="66"/>
        <v>0</v>
      </c>
      <c r="AG306">
        <v>60</v>
      </c>
      <c r="AH306">
        <v>40</v>
      </c>
      <c r="AY306">
        <v>2256.8596343398071</v>
      </c>
    </row>
    <row r="307" spans="1:51" x14ac:dyDescent="0.25">
      <c r="A307" s="4" t="s">
        <v>259</v>
      </c>
      <c r="D307" s="126"/>
      <c r="E307" s="126"/>
      <c r="F307" s="125"/>
      <c r="G307" s="125"/>
      <c r="H307" s="125"/>
      <c r="I307" s="125"/>
      <c r="J307" s="125"/>
      <c r="K307" s="125"/>
      <c r="L307" s="125"/>
      <c r="M307" s="125"/>
      <c r="N307" s="125"/>
      <c r="O307" s="52">
        <v>132</v>
      </c>
      <c r="P307" s="52">
        <v>7260</v>
      </c>
      <c r="T307" s="52">
        <f t="shared" si="63"/>
        <v>0</v>
      </c>
      <c r="U307" s="51" t="s">
        <v>1381</v>
      </c>
      <c r="V307" s="51">
        <f t="shared" si="66"/>
        <v>0</v>
      </c>
      <c r="AG307">
        <v>0</v>
      </c>
      <c r="AH307">
        <v>0</v>
      </c>
      <c r="AY307">
        <v>0</v>
      </c>
    </row>
    <row r="308" spans="1:51" x14ac:dyDescent="0.25">
      <c r="A308" s="4" t="s">
        <v>260</v>
      </c>
      <c r="D308" s="126"/>
      <c r="E308" s="126"/>
      <c r="F308" s="125"/>
      <c r="G308" s="125"/>
      <c r="H308" s="125"/>
      <c r="I308" s="125"/>
      <c r="J308" s="125"/>
      <c r="K308" s="125"/>
      <c r="L308" s="125"/>
      <c r="M308" s="125"/>
      <c r="N308" s="125"/>
      <c r="O308" s="52">
        <v>300</v>
      </c>
      <c r="P308" s="52">
        <v>16500</v>
      </c>
      <c r="T308" s="52">
        <f t="shared" si="63"/>
        <v>0</v>
      </c>
      <c r="U308" s="51" t="s">
        <v>1381</v>
      </c>
      <c r="V308" s="51">
        <f t="shared" si="66"/>
        <v>0</v>
      </c>
      <c r="AG308">
        <v>0</v>
      </c>
      <c r="AH308">
        <v>0</v>
      </c>
      <c r="AY308">
        <v>0</v>
      </c>
    </row>
    <row r="309" spans="1:51" x14ac:dyDescent="0.25">
      <c r="A309" s="4" t="s">
        <v>261</v>
      </c>
      <c r="D309" s="130"/>
      <c r="E309" s="130"/>
      <c r="F309" s="125"/>
      <c r="G309" s="125"/>
      <c r="H309" s="125"/>
      <c r="I309" s="125"/>
      <c r="J309" s="125"/>
      <c r="K309" s="125"/>
      <c r="L309" s="125"/>
      <c r="M309" s="125"/>
      <c r="N309" s="125"/>
      <c r="O309" s="52">
        <v>200</v>
      </c>
      <c r="P309" s="52">
        <v>11000</v>
      </c>
      <c r="T309" s="52">
        <f t="shared" si="63"/>
        <v>0</v>
      </c>
      <c r="U309" s="51" t="s">
        <v>1381</v>
      </c>
      <c r="V309" s="51">
        <f t="shared" si="66"/>
        <v>1747.1444516002787</v>
      </c>
      <c r="AG309">
        <v>0</v>
      </c>
      <c r="AH309">
        <v>0</v>
      </c>
      <c r="AY309">
        <v>0</v>
      </c>
    </row>
    <row r="310" spans="1:51" x14ac:dyDescent="0.25">
      <c r="A310" s="4" t="s">
        <v>45</v>
      </c>
      <c r="H310" s="52">
        <f t="shared" ref="H310" si="67">G310*$AD$1</f>
        <v>0</v>
      </c>
      <c r="K310" s="52">
        <v>105</v>
      </c>
      <c r="L310" s="52">
        <f>K310*AF$1</f>
        <v>3150</v>
      </c>
      <c r="T310" s="52">
        <f t="shared" si="63"/>
        <v>0</v>
      </c>
      <c r="V310" s="51" t="e">
        <f>$AY$1*#REF!</f>
        <v>#REF!</v>
      </c>
      <c r="AG310">
        <v>0</v>
      </c>
      <c r="AH310">
        <v>0</v>
      </c>
      <c r="AY310">
        <v>0</v>
      </c>
    </row>
    <row r="311" spans="1:51" x14ac:dyDescent="0.25">
      <c r="A311" s="4" t="s">
        <v>29</v>
      </c>
      <c r="F311" s="52">
        <v>80</v>
      </c>
      <c r="G311" s="52">
        <v>48</v>
      </c>
      <c r="H311" s="52">
        <f>AY311</f>
        <v>1805.4877074718456</v>
      </c>
      <c r="K311" s="52">
        <v>70</v>
      </c>
      <c r="L311" s="52">
        <f>K311*AF$1</f>
        <v>2100</v>
      </c>
      <c r="T311" s="52">
        <f t="shared" si="63"/>
        <v>0</v>
      </c>
      <c r="V311" s="51" t="e">
        <f>$AY$1*#REF!</f>
        <v>#REF!</v>
      </c>
      <c r="AG311">
        <v>48</v>
      </c>
      <c r="AH311">
        <v>32</v>
      </c>
      <c r="AY311">
        <v>1805.4877074718456</v>
      </c>
    </row>
    <row r="312" spans="1:51" x14ac:dyDescent="0.25">
      <c r="A312" s="3" t="s">
        <v>357</v>
      </c>
      <c r="B312" s="54"/>
      <c r="C312" s="54"/>
      <c r="D312" s="54"/>
      <c r="E312" s="54"/>
      <c r="F312" s="122">
        <v>200</v>
      </c>
      <c r="G312" s="122">
        <v>120</v>
      </c>
      <c r="H312" s="125">
        <f>AY312</f>
        <v>4513.7192686796143</v>
      </c>
      <c r="I312" s="125"/>
      <c r="J312" s="125"/>
      <c r="K312" s="53">
        <v>10</v>
      </c>
      <c r="L312" s="52">
        <f>K312*AF$1</f>
        <v>300</v>
      </c>
      <c r="O312" s="54"/>
      <c r="P312" s="54"/>
      <c r="Q312" s="54"/>
      <c r="R312" s="54"/>
      <c r="S312" s="54"/>
      <c r="T312" s="52">
        <f t="shared" si="63"/>
        <v>0</v>
      </c>
      <c r="V312" s="51">
        <f t="shared" ref="V312:V320" si="68">$AY$1*H314</f>
        <v>0</v>
      </c>
      <c r="AG312">
        <v>120</v>
      </c>
      <c r="AH312">
        <v>80</v>
      </c>
      <c r="AY312">
        <v>4513.7192686796143</v>
      </c>
    </row>
    <row r="313" spans="1:51" x14ac:dyDescent="0.25">
      <c r="A313" s="3" t="s">
        <v>358</v>
      </c>
      <c r="B313" s="54"/>
      <c r="C313" s="54"/>
      <c r="D313" s="54"/>
      <c r="E313" s="54"/>
      <c r="F313" s="122"/>
      <c r="G313" s="122"/>
      <c r="H313" s="125"/>
      <c r="I313" s="125"/>
      <c r="J313" s="125"/>
      <c r="K313" s="53">
        <v>10</v>
      </c>
      <c r="L313" s="52">
        <f>K313*AF$1</f>
        <v>300</v>
      </c>
      <c r="O313" s="54"/>
      <c r="P313" s="54"/>
      <c r="Q313" s="54"/>
      <c r="R313" s="54"/>
      <c r="S313" s="28">
        <v>100</v>
      </c>
      <c r="T313" s="52">
        <f t="shared" si="63"/>
        <v>4850.5043597831136</v>
      </c>
      <c r="V313" s="51">
        <f t="shared" si="68"/>
        <v>0</v>
      </c>
      <c r="AG313">
        <v>0</v>
      </c>
      <c r="AH313">
        <v>0</v>
      </c>
      <c r="AY313">
        <v>0</v>
      </c>
    </row>
    <row r="314" spans="1:51" x14ac:dyDescent="0.25">
      <c r="A314" s="3" t="s">
        <v>1407</v>
      </c>
      <c r="B314" s="54"/>
      <c r="C314" s="54"/>
      <c r="D314" s="54"/>
      <c r="E314" s="54"/>
      <c r="F314" s="53"/>
      <c r="G314" s="53"/>
      <c r="K314" s="53"/>
      <c r="O314" s="54">
        <v>400</v>
      </c>
      <c r="P314" s="54">
        <v>22000</v>
      </c>
      <c r="Q314" s="54"/>
      <c r="R314" s="54"/>
      <c r="S314" s="28"/>
      <c r="T314" s="52">
        <f t="shared" si="63"/>
        <v>0</v>
      </c>
      <c r="U314" s="51" t="s">
        <v>1381</v>
      </c>
      <c r="V314" s="51">
        <f t="shared" si="68"/>
        <v>3275.8958467505231</v>
      </c>
      <c r="AY314">
        <v>0</v>
      </c>
    </row>
    <row r="315" spans="1:51" x14ac:dyDescent="0.25">
      <c r="A315" s="7" t="s">
        <v>359</v>
      </c>
      <c r="H315" s="52">
        <f t="shared" ref="H315:H317" si="69">G315*$AD$1</f>
        <v>0</v>
      </c>
      <c r="L315" s="52">
        <f t="shared" ref="L315:L329" si="70">K315*AF$1</f>
        <v>0</v>
      </c>
      <c r="S315" s="28">
        <v>50</v>
      </c>
      <c r="T315" s="52">
        <f t="shared" si="63"/>
        <v>2425.2521798915568</v>
      </c>
      <c r="V315" s="51">
        <f t="shared" si="68"/>
        <v>0</v>
      </c>
      <c r="AG315">
        <v>0</v>
      </c>
      <c r="AH315">
        <v>0</v>
      </c>
      <c r="AY315">
        <v>0</v>
      </c>
    </row>
    <row r="316" spans="1:51" x14ac:dyDescent="0.25">
      <c r="A316" s="3" t="s">
        <v>360</v>
      </c>
      <c r="B316" s="54"/>
      <c r="C316" s="54"/>
      <c r="D316" s="54"/>
      <c r="E316" s="54"/>
      <c r="F316" s="53">
        <v>150</v>
      </c>
      <c r="G316" s="53">
        <v>90</v>
      </c>
      <c r="H316" s="52">
        <f>AY316</f>
        <v>3385.2894515097109</v>
      </c>
      <c r="K316" s="53">
        <v>15</v>
      </c>
      <c r="L316" s="52">
        <f t="shared" si="70"/>
        <v>450</v>
      </c>
      <c r="O316" s="52">
        <v>600</v>
      </c>
      <c r="P316" s="52">
        <v>33000</v>
      </c>
      <c r="S316" s="28">
        <v>100</v>
      </c>
      <c r="T316" s="52">
        <f t="shared" si="63"/>
        <v>4850.5043597831136</v>
      </c>
      <c r="U316" s="51" t="s">
        <v>1381</v>
      </c>
      <c r="V316" s="51">
        <f t="shared" si="68"/>
        <v>2183.9305645003487</v>
      </c>
      <c r="AG316">
        <v>90</v>
      </c>
      <c r="AH316">
        <v>60</v>
      </c>
      <c r="AY316">
        <v>3385.2894515097109</v>
      </c>
    </row>
    <row r="317" spans="1:51" x14ac:dyDescent="0.25">
      <c r="A317" s="3" t="s">
        <v>361</v>
      </c>
      <c r="B317" s="54"/>
      <c r="C317" s="54"/>
      <c r="D317" s="54"/>
      <c r="E317" s="54"/>
      <c r="F317" s="53">
        <v>100</v>
      </c>
      <c r="H317" s="52">
        <f t="shared" si="69"/>
        <v>0</v>
      </c>
      <c r="I317" s="53">
        <v>100</v>
      </c>
      <c r="J317" s="52">
        <f>I317*$AD$1</f>
        <v>3887.0401009274665</v>
      </c>
      <c r="K317" s="54"/>
      <c r="L317" s="52">
        <f t="shared" si="70"/>
        <v>0</v>
      </c>
      <c r="O317" s="54"/>
      <c r="P317" s="54"/>
      <c r="Q317" s="54"/>
      <c r="R317" s="54"/>
      <c r="S317" s="54"/>
      <c r="T317" s="52">
        <f t="shared" si="63"/>
        <v>0</v>
      </c>
      <c r="V317" s="51">
        <f t="shared" si="68"/>
        <v>8735.7222580013949</v>
      </c>
      <c r="AG317">
        <v>0</v>
      </c>
      <c r="AH317">
        <v>0</v>
      </c>
      <c r="AY317">
        <v>0</v>
      </c>
    </row>
    <row r="318" spans="1:51" x14ac:dyDescent="0.25">
      <c r="A318" s="3" t="s">
        <v>362</v>
      </c>
      <c r="B318" s="54"/>
      <c r="C318" s="54"/>
      <c r="D318" s="54"/>
      <c r="E318" s="54"/>
      <c r="F318" s="53">
        <v>100</v>
      </c>
      <c r="G318" s="53">
        <v>60</v>
      </c>
      <c r="H318" s="52">
        <f>AY318</f>
        <v>2256.8596343398071</v>
      </c>
      <c r="K318" s="53">
        <v>10</v>
      </c>
      <c r="L318" s="52">
        <f t="shared" si="70"/>
        <v>300</v>
      </c>
      <c r="O318" s="54"/>
      <c r="P318" s="54"/>
      <c r="Q318" s="54"/>
      <c r="R318" s="54"/>
      <c r="S318" s="54"/>
      <c r="T318" s="52">
        <f t="shared" si="63"/>
        <v>0</v>
      </c>
      <c r="V318" s="51">
        <f t="shared" si="68"/>
        <v>0</v>
      </c>
      <c r="AG318">
        <v>60</v>
      </c>
      <c r="AH318">
        <v>40</v>
      </c>
      <c r="AY318">
        <v>2256.8596343398071</v>
      </c>
    </row>
    <row r="319" spans="1:51" x14ac:dyDescent="0.25">
      <c r="A319" s="3" t="s">
        <v>363</v>
      </c>
      <c r="B319" s="54"/>
      <c r="C319" s="54"/>
      <c r="D319" s="54"/>
      <c r="E319" s="54"/>
      <c r="F319" s="122">
        <v>400</v>
      </c>
      <c r="G319" s="122">
        <v>240</v>
      </c>
      <c r="H319" s="125">
        <f>AY319</f>
        <v>9027.4385373592286</v>
      </c>
      <c r="I319" s="125"/>
      <c r="J319" s="125"/>
      <c r="K319" s="54"/>
      <c r="L319" s="52">
        <f t="shared" si="70"/>
        <v>0</v>
      </c>
      <c r="O319" s="54"/>
      <c r="P319" s="54"/>
      <c r="Q319" s="54"/>
      <c r="R319" s="54"/>
      <c r="S319" s="54"/>
      <c r="T319" s="52">
        <f t="shared" si="63"/>
        <v>0</v>
      </c>
      <c r="V319" s="51">
        <f t="shared" si="68"/>
        <v>0</v>
      </c>
      <c r="AG319">
        <v>240</v>
      </c>
      <c r="AH319">
        <v>160</v>
      </c>
      <c r="AY319">
        <v>9027.4385373592286</v>
      </c>
    </row>
    <row r="320" spans="1:51" x14ac:dyDescent="0.25">
      <c r="A320" s="3" t="s">
        <v>364</v>
      </c>
      <c r="B320" s="54"/>
      <c r="C320" s="54"/>
      <c r="D320" s="54"/>
      <c r="E320" s="54"/>
      <c r="F320" s="122"/>
      <c r="G320" s="122"/>
      <c r="H320" s="125"/>
      <c r="I320" s="125"/>
      <c r="J320" s="125"/>
      <c r="K320" s="54"/>
      <c r="L320" s="52">
        <f t="shared" si="70"/>
        <v>0</v>
      </c>
      <c r="O320" s="54"/>
      <c r="P320" s="54"/>
      <c r="Q320" s="54"/>
      <c r="R320" s="54"/>
      <c r="S320" s="54"/>
      <c r="T320" s="52">
        <f t="shared" si="63"/>
        <v>0</v>
      </c>
      <c r="V320" s="51">
        <f t="shared" si="68"/>
        <v>0</v>
      </c>
      <c r="AG320">
        <v>0</v>
      </c>
      <c r="AH320">
        <v>0</v>
      </c>
      <c r="AY320">
        <v>0</v>
      </c>
    </row>
    <row r="321" spans="1:51" x14ac:dyDescent="0.25">
      <c r="A321" s="3" t="s">
        <v>263</v>
      </c>
      <c r="B321" s="54"/>
      <c r="C321" s="54"/>
      <c r="D321" s="54"/>
      <c r="E321" s="54"/>
      <c r="F321" s="122"/>
      <c r="G321" s="122"/>
      <c r="H321" s="125"/>
      <c r="I321" s="125"/>
      <c r="J321" s="125"/>
      <c r="K321" s="54"/>
      <c r="L321" s="52">
        <f t="shared" si="70"/>
        <v>0</v>
      </c>
      <c r="O321" s="54">
        <v>400</v>
      </c>
      <c r="P321" s="10">
        <v>22000</v>
      </c>
      <c r="Q321" s="10"/>
      <c r="R321" s="10"/>
      <c r="S321" s="54"/>
      <c r="T321" s="52">
        <f t="shared" si="63"/>
        <v>0</v>
      </c>
      <c r="U321" s="51" t="s">
        <v>1384</v>
      </c>
      <c r="V321" s="51" t="e">
        <f>$AY$1*#REF!</f>
        <v>#REF!</v>
      </c>
      <c r="AG321">
        <v>0</v>
      </c>
      <c r="AH321">
        <v>0</v>
      </c>
      <c r="AY321">
        <v>0</v>
      </c>
    </row>
    <row r="322" spans="1:51" x14ac:dyDescent="0.25">
      <c r="A322" s="3" t="s">
        <v>365</v>
      </c>
      <c r="B322" s="54"/>
      <c r="C322" s="54"/>
      <c r="D322" s="54"/>
      <c r="E322" s="54"/>
      <c r="F322" s="53">
        <v>400</v>
      </c>
      <c r="G322" s="48"/>
      <c r="H322" s="48">
        <f t="shared" ref="H322" si="71">G322*$AD$1</f>
        <v>0</v>
      </c>
      <c r="I322" s="53">
        <v>400</v>
      </c>
      <c r="J322" s="52">
        <f>I322*$AD$1</f>
        <v>15548.160403709866</v>
      </c>
      <c r="K322" s="54"/>
      <c r="L322" s="52">
        <f t="shared" si="70"/>
        <v>0</v>
      </c>
      <c r="O322" s="54">
        <v>400</v>
      </c>
      <c r="P322" s="54">
        <v>22000</v>
      </c>
      <c r="Q322" s="54"/>
      <c r="R322" s="54"/>
      <c r="S322" s="54"/>
      <c r="T322" s="52">
        <f t="shared" si="63"/>
        <v>0</v>
      </c>
      <c r="U322" s="51" t="s">
        <v>1381</v>
      </c>
      <c r="V322" s="51" t="e">
        <f>$AY$1*#REF!</f>
        <v>#REF!</v>
      </c>
      <c r="AG322">
        <v>0</v>
      </c>
      <c r="AH322">
        <v>0</v>
      </c>
      <c r="AY322">
        <v>0</v>
      </c>
    </row>
    <row r="323" spans="1:51" x14ac:dyDescent="0.25">
      <c r="A323" s="3" t="s">
        <v>366</v>
      </c>
      <c r="B323" s="54"/>
      <c r="C323" s="54"/>
      <c r="D323" s="54"/>
      <c r="E323" s="54"/>
      <c r="F323" s="122">
        <v>100</v>
      </c>
      <c r="G323" s="122">
        <v>60</v>
      </c>
      <c r="H323" s="125">
        <f>AY323</f>
        <v>2256.8596343398071</v>
      </c>
      <c r="I323" s="125"/>
      <c r="J323" s="125"/>
      <c r="K323" s="54"/>
      <c r="L323" s="52">
        <f t="shared" si="70"/>
        <v>0</v>
      </c>
      <c r="O323" s="54"/>
      <c r="P323" s="54"/>
      <c r="Q323" s="54"/>
      <c r="R323" s="54"/>
      <c r="S323" s="28">
        <v>100</v>
      </c>
      <c r="T323" s="52">
        <f t="shared" si="63"/>
        <v>4850.5043597831136</v>
      </c>
      <c r="V323" s="51" t="e">
        <f>$AY$1*#REF!</f>
        <v>#REF!</v>
      </c>
      <c r="AG323">
        <v>60</v>
      </c>
      <c r="AH323">
        <v>40</v>
      </c>
      <c r="AY323">
        <v>2256.8596343398071</v>
      </c>
    </row>
    <row r="324" spans="1:51" x14ac:dyDescent="0.25">
      <c r="A324" s="3" t="s">
        <v>367</v>
      </c>
      <c r="B324" s="54"/>
      <c r="C324" s="54"/>
      <c r="D324" s="54"/>
      <c r="E324" s="54"/>
      <c r="F324" s="122"/>
      <c r="G324" s="122"/>
      <c r="H324" s="125"/>
      <c r="I324" s="125"/>
      <c r="J324" s="125"/>
      <c r="K324" s="54"/>
      <c r="L324" s="52">
        <f t="shared" si="70"/>
        <v>0</v>
      </c>
      <c r="O324" s="54"/>
      <c r="P324" s="54"/>
      <c r="Q324" s="54"/>
      <c r="R324" s="54"/>
      <c r="S324" s="54"/>
      <c r="T324" s="52">
        <f t="shared" si="63"/>
        <v>0</v>
      </c>
      <c r="V324" s="51" t="e">
        <f>$AY$1*#REF!</f>
        <v>#REF!</v>
      </c>
      <c r="AG324">
        <v>0</v>
      </c>
      <c r="AH324">
        <v>0</v>
      </c>
      <c r="AY324">
        <v>0</v>
      </c>
    </row>
    <row r="325" spans="1:51" x14ac:dyDescent="0.25">
      <c r="A325" s="3" t="s">
        <v>368</v>
      </c>
      <c r="B325" s="54"/>
      <c r="C325" s="54"/>
      <c r="D325" s="54"/>
      <c r="E325" s="54"/>
      <c r="F325" s="53">
        <v>10</v>
      </c>
      <c r="G325" s="53">
        <v>6</v>
      </c>
      <c r="H325" s="52">
        <f>AY325</f>
        <v>225.6859634339807</v>
      </c>
      <c r="K325" s="54"/>
      <c r="L325" s="52">
        <f t="shared" si="70"/>
        <v>0</v>
      </c>
      <c r="O325" s="54"/>
      <c r="P325" s="54"/>
      <c r="Q325" s="54"/>
      <c r="R325" s="54"/>
      <c r="S325" s="28">
        <v>100</v>
      </c>
      <c r="T325" s="52">
        <f t="shared" si="63"/>
        <v>4850.5043597831136</v>
      </c>
      <c r="V325" s="51" t="e">
        <f>$AY$1*#REF!</f>
        <v>#REF!</v>
      </c>
      <c r="AG325">
        <v>6</v>
      </c>
      <c r="AH325">
        <v>4</v>
      </c>
      <c r="AY325">
        <v>225.6859634339807</v>
      </c>
    </row>
    <row r="326" spans="1:51" x14ac:dyDescent="0.25">
      <c r="A326" s="7" t="s">
        <v>369</v>
      </c>
      <c r="H326" s="52">
        <f t="shared" ref="H326:H329" si="72">G326*$AD$1</f>
        <v>0</v>
      </c>
      <c r="L326" s="52">
        <f t="shared" si="70"/>
        <v>0</v>
      </c>
      <c r="S326" s="28">
        <v>100</v>
      </c>
      <c r="T326" s="52">
        <f t="shared" si="63"/>
        <v>4850.5043597831136</v>
      </c>
      <c r="V326" s="51" t="e">
        <f>$AY$1*#REF!</f>
        <v>#REF!</v>
      </c>
      <c r="AG326">
        <v>0</v>
      </c>
      <c r="AH326">
        <v>0</v>
      </c>
      <c r="AY326">
        <v>0</v>
      </c>
    </row>
    <row r="327" spans="1:51" x14ac:dyDescent="0.25">
      <c r="A327" s="6" t="s">
        <v>329</v>
      </c>
      <c r="H327" s="52">
        <f t="shared" si="72"/>
        <v>0</v>
      </c>
      <c r="L327" s="52">
        <f t="shared" si="70"/>
        <v>0</v>
      </c>
      <c r="S327" s="11">
        <v>180</v>
      </c>
      <c r="T327" s="52">
        <f t="shared" si="63"/>
        <v>8730.9078476096056</v>
      </c>
      <c r="V327" s="51">
        <f>$AY$1*H328</f>
        <v>2183.9305645003487</v>
      </c>
      <c r="AG327">
        <v>0</v>
      </c>
      <c r="AH327">
        <v>0</v>
      </c>
      <c r="AY327">
        <v>0</v>
      </c>
    </row>
    <row r="328" spans="1:51" x14ac:dyDescent="0.25">
      <c r="A328" s="4" t="s">
        <v>30</v>
      </c>
      <c r="F328" s="52">
        <v>100</v>
      </c>
      <c r="G328" s="52">
        <v>60</v>
      </c>
      <c r="H328" s="52">
        <f>AY328</f>
        <v>2256.8596343398071</v>
      </c>
      <c r="L328" s="52">
        <f t="shared" si="70"/>
        <v>0</v>
      </c>
      <c r="O328" s="54">
        <v>300</v>
      </c>
      <c r="P328" s="10">
        <v>16500</v>
      </c>
      <c r="Q328" s="10"/>
      <c r="R328" s="10"/>
      <c r="T328" s="52">
        <f t="shared" si="63"/>
        <v>0</v>
      </c>
      <c r="U328" s="51" t="s">
        <v>1384</v>
      </c>
      <c r="V328" s="51">
        <f>$AY$1*H330</f>
        <v>0</v>
      </c>
      <c r="AG328">
        <v>60</v>
      </c>
      <c r="AH328">
        <v>40</v>
      </c>
      <c r="AY328">
        <v>2256.8596343398071</v>
      </c>
    </row>
    <row r="329" spans="1:51" x14ac:dyDescent="0.25">
      <c r="A329" s="4" t="s">
        <v>420</v>
      </c>
      <c r="H329" s="52">
        <f t="shared" si="72"/>
        <v>0</v>
      </c>
      <c r="K329" s="52">
        <v>70</v>
      </c>
      <c r="L329" s="52">
        <f t="shared" si="70"/>
        <v>2100</v>
      </c>
      <c r="T329" s="52">
        <f t="shared" si="63"/>
        <v>0</v>
      </c>
      <c r="V329" s="51">
        <f>$AY$1*H331</f>
        <v>0</v>
      </c>
      <c r="AG329">
        <v>0</v>
      </c>
      <c r="AH329">
        <v>0</v>
      </c>
      <c r="AY329">
        <v>0</v>
      </c>
    </row>
    <row r="330" spans="1:51" x14ac:dyDescent="0.25">
      <c r="A330" s="4" t="s">
        <v>1311</v>
      </c>
      <c r="B330" s="52">
        <v>1</v>
      </c>
      <c r="F330" s="125" t="s">
        <v>1332</v>
      </c>
      <c r="G330" s="125"/>
      <c r="H330" s="125"/>
      <c r="I330" s="125"/>
      <c r="J330" s="125"/>
      <c r="K330" s="125" t="s">
        <v>1332</v>
      </c>
      <c r="L330" s="125"/>
      <c r="M330" s="125"/>
      <c r="N330" s="125"/>
      <c r="O330" s="125" t="s">
        <v>1349</v>
      </c>
      <c r="P330" s="125"/>
      <c r="Q330" s="125"/>
      <c r="R330" s="125"/>
      <c r="S330" s="125"/>
      <c r="T330" s="125"/>
      <c r="V330" s="51" t="e">
        <f>$AY$1*#REF!</f>
        <v>#REF!</v>
      </c>
      <c r="AG330" t="e">
        <v>#VALUE!</v>
      </c>
      <c r="AH330" t="e">
        <v>#VALUE!</v>
      </c>
      <c r="AY330">
        <v>0</v>
      </c>
    </row>
    <row r="331" spans="1:51" x14ac:dyDescent="0.25">
      <c r="A331" s="2" t="s">
        <v>264</v>
      </c>
      <c r="H331" s="52">
        <f t="shared" ref="H331:H338" si="73">G331*$AD$1</f>
        <v>0</v>
      </c>
      <c r="L331" s="52">
        <f>K331*AF$1</f>
        <v>0</v>
      </c>
      <c r="O331" s="54">
        <v>130</v>
      </c>
      <c r="P331" s="10">
        <v>7150</v>
      </c>
      <c r="Q331" s="10"/>
      <c r="R331" s="10"/>
      <c r="T331" s="52">
        <f t="shared" ref="T331:T361" si="74">S331*$V$3</f>
        <v>0</v>
      </c>
      <c r="U331" s="51" t="s">
        <v>1383</v>
      </c>
      <c r="V331" s="51" t="e">
        <f>$AY$1*#REF!</f>
        <v>#REF!</v>
      </c>
      <c r="AG331">
        <v>0</v>
      </c>
      <c r="AH331">
        <v>0</v>
      </c>
      <c r="AY331">
        <v>0</v>
      </c>
    </row>
    <row r="332" spans="1:51" x14ac:dyDescent="0.25">
      <c r="A332" s="3" t="s">
        <v>370</v>
      </c>
      <c r="B332" s="54"/>
      <c r="C332" s="54"/>
      <c r="D332" s="54"/>
      <c r="E332" s="54"/>
      <c r="F332" s="53">
        <v>100</v>
      </c>
      <c r="G332" s="53">
        <v>60</v>
      </c>
      <c r="H332" s="52">
        <f>AY332</f>
        <v>2256.8596343398071</v>
      </c>
      <c r="K332" s="53">
        <v>20</v>
      </c>
      <c r="L332" s="52">
        <f>K332*AF$1</f>
        <v>600</v>
      </c>
      <c r="O332" s="54"/>
      <c r="P332" s="54"/>
      <c r="Q332" s="54"/>
      <c r="R332" s="54"/>
      <c r="S332" s="54"/>
      <c r="T332" s="52">
        <f t="shared" si="74"/>
        <v>0</v>
      </c>
      <c r="V332" s="51">
        <f>$AY$1*H334</f>
        <v>0</v>
      </c>
      <c r="AG332">
        <v>60</v>
      </c>
      <c r="AH332">
        <v>40</v>
      </c>
      <c r="AY332">
        <v>2256.8596343398071</v>
      </c>
    </row>
    <row r="333" spans="1:51" x14ac:dyDescent="0.25">
      <c r="A333" s="3" t="s">
        <v>413</v>
      </c>
      <c r="B333" s="54"/>
      <c r="C333" s="54"/>
      <c r="D333" s="54"/>
      <c r="E333" s="54"/>
      <c r="F333" s="53">
        <v>100</v>
      </c>
      <c r="G333" s="53">
        <v>60</v>
      </c>
      <c r="H333" s="52">
        <f>AY333</f>
        <v>2256.8596343398071</v>
      </c>
      <c r="K333" s="53">
        <v>10</v>
      </c>
      <c r="L333" s="52">
        <f>K333*AF$1</f>
        <v>300</v>
      </c>
      <c r="O333" s="54"/>
      <c r="P333" s="54"/>
      <c r="Q333" s="54"/>
      <c r="R333" s="54"/>
      <c r="S333" s="54"/>
      <c r="T333" s="52">
        <f t="shared" si="74"/>
        <v>0</v>
      </c>
      <c r="V333" s="51" t="e">
        <f>$AY$1*#REF!</f>
        <v>#REF!</v>
      </c>
      <c r="AG333">
        <v>60</v>
      </c>
      <c r="AH333">
        <v>40</v>
      </c>
      <c r="AY333">
        <v>2256.8596343398071</v>
      </c>
    </row>
    <row r="334" spans="1:51" x14ac:dyDescent="0.25">
      <c r="A334" s="4" t="s">
        <v>1408</v>
      </c>
      <c r="B334" s="54"/>
      <c r="C334" s="54"/>
      <c r="D334" s="54"/>
      <c r="E334" s="54"/>
      <c r="F334" s="53"/>
      <c r="G334" s="53"/>
      <c r="K334" s="53"/>
      <c r="O334" s="54">
        <v>190</v>
      </c>
      <c r="P334" s="54">
        <v>10450</v>
      </c>
      <c r="Q334" s="54"/>
      <c r="R334" s="54"/>
      <c r="S334" s="54"/>
      <c r="T334" s="52">
        <f t="shared" si="74"/>
        <v>0</v>
      </c>
      <c r="U334" s="51" t="s">
        <v>1381</v>
      </c>
      <c r="V334" s="51" t="e">
        <f>$AY$1*#REF!</f>
        <v>#REF!</v>
      </c>
      <c r="AY334">
        <v>0</v>
      </c>
    </row>
    <row r="335" spans="1:51" x14ac:dyDescent="0.25">
      <c r="A335" s="4" t="s">
        <v>1409</v>
      </c>
      <c r="O335" s="52">
        <v>240</v>
      </c>
      <c r="P335" s="52">
        <v>13200</v>
      </c>
      <c r="T335" s="52">
        <f t="shared" si="74"/>
        <v>0</v>
      </c>
      <c r="U335" s="51" t="s">
        <v>1381</v>
      </c>
      <c r="V335" s="51" t="e">
        <f>$AY$1*#REF!</f>
        <v>#REF!</v>
      </c>
      <c r="AY335">
        <v>0</v>
      </c>
    </row>
    <row r="336" spans="1:51" x14ac:dyDescent="0.25">
      <c r="A336" s="4" t="s">
        <v>1410</v>
      </c>
      <c r="O336" s="52">
        <v>240</v>
      </c>
      <c r="P336" s="52">
        <v>13200</v>
      </c>
      <c r="T336" s="52">
        <f t="shared" si="74"/>
        <v>0</v>
      </c>
      <c r="U336" s="51" t="s">
        <v>1381</v>
      </c>
      <c r="V336" s="51">
        <f>$AY$1*H337</f>
        <v>0</v>
      </c>
      <c r="AY336">
        <v>0</v>
      </c>
    </row>
    <row r="337" spans="1:51" x14ac:dyDescent="0.25">
      <c r="A337" s="4" t="s">
        <v>46</v>
      </c>
      <c r="H337" s="52">
        <f t="shared" si="73"/>
        <v>0</v>
      </c>
      <c r="K337" s="52">
        <v>30</v>
      </c>
      <c r="L337" s="52">
        <f t="shared" ref="L337:L342" si="75">K337*AF$1</f>
        <v>900</v>
      </c>
      <c r="O337" s="54">
        <v>100</v>
      </c>
      <c r="P337" s="11">
        <v>5500</v>
      </c>
      <c r="Q337" s="11"/>
      <c r="R337" s="11"/>
      <c r="S337" s="11">
        <v>60</v>
      </c>
      <c r="T337" s="52">
        <f t="shared" si="74"/>
        <v>2910.3026158698685</v>
      </c>
      <c r="U337" s="51" t="s">
        <v>1384</v>
      </c>
      <c r="V337" s="51" t="e">
        <f>$AY$1*#REF!</f>
        <v>#REF!</v>
      </c>
      <c r="AG337">
        <v>0</v>
      </c>
      <c r="AH337">
        <v>0</v>
      </c>
      <c r="AY337">
        <v>0</v>
      </c>
    </row>
    <row r="338" spans="1:51" x14ac:dyDescent="0.25">
      <c r="A338" s="4" t="s">
        <v>47</v>
      </c>
      <c r="H338" s="52">
        <f t="shared" si="73"/>
        <v>0</v>
      </c>
      <c r="K338" s="52">
        <v>90</v>
      </c>
      <c r="L338" s="52">
        <f t="shared" si="75"/>
        <v>2700</v>
      </c>
      <c r="S338" s="11">
        <v>80</v>
      </c>
      <c r="T338" s="52">
        <f t="shared" si="74"/>
        <v>3880.4034878264911</v>
      </c>
      <c r="V338" s="51">
        <f>$AY$1*H339</f>
        <v>4367.8611290006975</v>
      </c>
      <c r="AG338">
        <v>0</v>
      </c>
      <c r="AH338">
        <v>0</v>
      </c>
      <c r="AY338">
        <v>0</v>
      </c>
    </row>
    <row r="339" spans="1:51" x14ac:dyDescent="0.25">
      <c r="A339" s="3" t="s">
        <v>265</v>
      </c>
      <c r="B339" s="54"/>
      <c r="C339" s="54"/>
      <c r="D339" s="54"/>
      <c r="E339" s="54"/>
      <c r="F339" s="122">
        <v>200</v>
      </c>
      <c r="G339" s="122">
        <v>120</v>
      </c>
      <c r="H339" s="125">
        <f>AY339</f>
        <v>4513.7192686796143</v>
      </c>
      <c r="I339" s="125"/>
      <c r="J339" s="125"/>
      <c r="K339" s="54"/>
      <c r="L339" s="52">
        <f t="shared" si="75"/>
        <v>0</v>
      </c>
      <c r="O339" s="54">
        <v>670</v>
      </c>
      <c r="P339" s="10">
        <v>36850</v>
      </c>
      <c r="Q339" s="10"/>
      <c r="R339" s="10"/>
      <c r="S339" s="54"/>
      <c r="T339" s="52">
        <f t="shared" si="74"/>
        <v>0</v>
      </c>
      <c r="U339" s="51" t="s">
        <v>1384</v>
      </c>
      <c r="V339" s="51" t="e">
        <f>$AY$1*#REF!</f>
        <v>#REF!</v>
      </c>
      <c r="AG339">
        <v>120</v>
      </c>
      <c r="AH339">
        <v>80</v>
      </c>
      <c r="AY339">
        <v>4513.7192686796143</v>
      </c>
    </row>
    <row r="340" spans="1:51" x14ac:dyDescent="0.25">
      <c r="A340" s="3" t="s">
        <v>266</v>
      </c>
      <c r="B340" s="54"/>
      <c r="C340" s="54"/>
      <c r="D340" s="54"/>
      <c r="E340" s="54"/>
      <c r="F340" s="122"/>
      <c r="G340" s="122"/>
      <c r="H340" s="125"/>
      <c r="I340" s="125"/>
      <c r="J340" s="125"/>
      <c r="K340" s="54"/>
      <c r="L340" s="52">
        <f t="shared" si="75"/>
        <v>0</v>
      </c>
      <c r="O340" s="54"/>
      <c r="P340" s="54"/>
      <c r="Q340" s="10"/>
      <c r="R340" s="10"/>
      <c r="S340" s="54"/>
      <c r="T340" s="52">
        <f t="shared" si="74"/>
        <v>0</v>
      </c>
      <c r="U340" s="51" t="s">
        <v>1385</v>
      </c>
      <c r="V340" s="51">
        <f>$AY$1*H341</f>
        <v>0</v>
      </c>
      <c r="AG340">
        <v>0</v>
      </c>
      <c r="AH340">
        <v>0</v>
      </c>
      <c r="AY340">
        <v>0</v>
      </c>
    </row>
    <row r="341" spans="1:51" x14ac:dyDescent="0.25">
      <c r="A341" s="2" t="s">
        <v>267</v>
      </c>
      <c r="H341" s="52">
        <f t="shared" ref="H341:H342" si="76">G341*$AD$1</f>
        <v>0</v>
      </c>
      <c r="L341" s="52">
        <f t="shared" si="75"/>
        <v>0</v>
      </c>
      <c r="O341" s="54"/>
      <c r="P341" s="54"/>
      <c r="Q341" s="10"/>
      <c r="R341" s="10"/>
      <c r="S341" s="28">
        <v>100</v>
      </c>
      <c r="T341" s="52">
        <f t="shared" si="74"/>
        <v>4850.5043597831136</v>
      </c>
      <c r="U341" s="51" t="s">
        <v>1385</v>
      </c>
      <c r="V341" s="51">
        <f>$AY$1*H343</f>
        <v>2183.9305645003487</v>
      </c>
      <c r="AG341">
        <v>0</v>
      </c>
      <c r="AH341">
        <v>0</v>
      </c>
      <c r="AY341">
        <v>0</v>
      </c>
    </row>
    <row r="342" spans="1:51" x14ac:dyDescent="0.25">
      <c r="A342" s="2" t="s">
        <v>268</v>
      </c>
      <c r="H342" s="52">
        <f t="shared" si="76"/>
        <v>0</v>
      </c>
      <c r="L342" s="52">
        <f t="shared" si="75"/>
        <v>0</v>
      </c>
      <c r="O342" s="54"/>
      <c r="P342" s="54"/>
      <c r="Q342" s="10"/>
      <c r="R342" s="10"/>
      <c r="S342" s="28">
        <v>100</v>
      </c>
      <c r="T342" s="52">
        <f t="shared" si="74"/>
        <v>4850.5043597831136</v>
      </c>
      <c r="U342" s="51" t="s">
        <v>1385</v>
      </c>
      <c r="V342" s="51">
        <f>$AY$1*H344</f>
        <v>0</v>
      </c>
      <c r="AG342">
        <v>0</v>
      </c>
      <c r="AH342">
        <v>0</v>
      </c>
      <c r="AY342">
        <v>0</v>
      </c>
    </row>
    <row r="343" spans="1:51" x14ac:dyDescent="0.25">
      <c r="A343" s="2" t="s">
        <v>269</v>
      </c>
      <c r="C343" s="125">
        <v>121313</v>
      </c>
      <c r="F343" s="53">
        <v>100</v>
      </c>
      <c r="G343" s="53">
        <v>60</v>
      </c>
      <c r="H343" s="52">
        <f>AY343</f>
        <v>2256.8596343398071</v>
      </c>
      <c r="K343" s="125" t="s">
        <v>1339</v>
      </c>
      <c r="L343" s="125"/>
      <c r="M343" s="125"/>
      <c r="N343" s="125"/>
      <c r="O343" s="54">
        <v>300</v>
      </c>
      <c r="P343" s="10">
        <v>16500</v>
      </c>
      <c r="Q343" s="10"/>
      <c r="R343" s="10"/>
      <c r="S343" s="52">
        <v>30</v>
      </c>
      <c r="T343" s="52">
        <f t="shared" si="74"/>
        <v>1455.1513079349343</v>
      </c>
      <c r="U343" s="51" t="s">
        <v>1383</v>
      </c>
      <c r="V343" s="51">
        <f>$AY$1*H345</f>
        <v>0</v>
      </c>
      <c r="AG343">
        <v>60</v>
      </c>
      <c r="AH343">
        <v>40</v>
      </c>
      <c r="AY343">
        <v>2256.8596343398071</v>
      </c>
    </row>
    <row r="344" spans="1:51" x14ac:dyDescent="0.25">
      <c r="A344" s="2" t="s">
        <v>273</v>
      </c>
      <c r="C344" s="125"/>
      <c r="F344" s="125" t="s">
        <v>1339</v>
      </c>
      <c r="G344" s="125"/>
      <c r="H344" s="125"/>
      <c r="I344" s="125"/>
      <c r="J344" s="125"/>
      <c r="K344" s="125" t="s">
        <v>1339</v>
      </c>
      <c r="L344" s="125"/>
      <c r="M344" s="125"/>
      <c r="N344" s="125"/>
      <c r="O344" s="54"/>
      <c r="P344" s="54"/>
      <c r="Q344" s="10"/>
      <c r="R344" s="10"/>
      <c r="S344" s="52">
        <v>42</v>
      </c>
      <c r="T344" s="52">
        <f t="shared" si="74"/>
        <v>2037.211831108908</v>
      </c>
      <c r="U344" s="51" t="s">
        <v>1385</v>
      </c>
      <c r="V344" s="51">
        <f>$AY$1*H346</f>
        <v>0</v>
      </c>
      <c r="AG344" t="e">
        <v>#VALUE!</v>
      </c>
      <c r="AH344" t="e">
        <v>#VALUE!</v>
      </c>
      <c r="AY344">
        <v>0</v>
      </c>
    </row>
    <row r="345" spans="1:51" x14ac:dyDescent="0.25">
      <c r="A345" s="2" t="s">
        <v>271</v>
      </c>
      <c r="C345" s="125"/>
      <c r="F345" s="125" t="s">
        <v>1339</v>
      </c>
      <c r="G345" s="125"/>
      <c r="H345" s="125"/>
      <c r="I345" s="125"/>
      <c r="J345" s="125"/>
      <c r="K345" s="125" t="s">
        <v>1339</v>
      </c>
      <c r="L345" s="125"/>
      <c r="M345" s="125"/>
      <c r="N345" s="125"/>
      <c r="O345" s="54"/>
      <c r="P345" s="54"/>
      <c r="Q345" s="10"/>
      <c r="R345" s="10"/>
      <c r="S345" s="52">
        <v>56</v>
      </c>
      <c r="T345" s="52">
        <f t="shared" si="74"/>
        <v>2716.2824414785437</v>
      </c>
      <c r="U345" s="51" t="s">
        <v>1385</v>
      </c>
      <c r="V345" s="51">
        <f>$AY$1*H347</f>
        <v>0</v>
      </c>
      <c r="AG345" t="e">
        <v>#VALUE!</v>
      </c>
      <c r="AH345" t="e">
        <v>#VALUE!</v>
      </c>
      <c r="AY345">
        <v>0</v>
      </c>
    </row>
    <row r="346" spans="1:51" x14ac:dyDescent="0.25">
      <c r="A346" s="7" t="s">
        <v>371</v>
      </c>
      <c r="H346" s="52">
        <f t="shared" ref="H346:H354" si="77">G346*$AD$1</f>
        <v>0</v>
      </c>
      <c r="L346" s="52">
        <f>K346*AF$1</f>
        <v>0</v>
      </c>
      <c r="S346" s="28">
        <v>100</v>
      </c>
      <c r="T346" s="52">
        <f t="shared" si="74"/>
        <v>4850.5043597831136</v>
      </c>
      <c r="V346" s="51" t="e">
        <f>$AY$1*#REF!</f>
        <v>#REF!</v>
      </c>
      <c r="AG346">
        <v>0</v>
      </c>
      <c r="AH346">
        <v>0</v>
      </c>
      <c r="AY346">
        <v>0</v>
      </c>
    </row>
    <row r="347" spans="1:51" x14ac:dyDescent="0.25">
      <c r="A347" s="2" t="s">
        <v>270</v>
      </c>
      <c r="H347" s="52">
        <f t="shared" si="77"/>
        <v>0</v>
      </c>
      <c r="L347" s="52">
        <f>K347*AF$1</f>
        <v>0</v>
      </c>
      <c r="O347" s="54">
        <v>310</v>
      </c>
      <c r="P347" s="10">
        <v>17050</v>
      </c>
      <c r="Q347" s="10"/>
      <c r="R347" s="10"/>
      <c r="S347" s="28">
        <v>100</v>
      </c>
      <c r="T347" s="52">
        <f t="shared" si="74"/>
        <v>4850.5043597831136</v>
      </c>
      <c r="U347" s="51" t="s">
        <v>1383</v>
      </c>
      <c r="V347" s="51" t="e">
        <f>$AY$1*#REF!</f>
        <v>#REF!</v>
      </c>
      <c r="AG347">
        <v>0</v>
      </c>
      <c r="AH347">
        <v>0</v>
      </c>
      <c r="AY347">
        <v>0</v>
      </c>
    </row>
    <row r="348" spans="1:51" x14ac:dyDescent="0.25">
      <c r="A348" s="2" t="s">
        <v>272</v>
      </c>
      <c r="H348" s="52">
        <f t="shared" si="77"/>
        <v>0</v>
      </c>
      <c r="L348" s="52">
        <f>K348*AF$1</f>
        <v>0</v>
      </c>
      <c r="O348" s="54">
        <v>380</v>
      </c>
      <c r="P348" s="10">
        <v>20900</v>
      </c>
      <c r="Q348" s="10"/>
      <c r="R348" s="10"/>
      <c r="T348" s="52">
        <f t="shared" si="74"/>
        <v>0</v>
      </c>
      <c r="U348" s="51" t="s">
        <v>1383</v>
      </c>
      <c r="V348" s="51" t="e">
        <f>$AY$1*#REF!</f>
        <v>#REF!</v>
      </c>
      <c r="AG348">
        <v>0</v>
      </c>
      <c r="AH348">
        <v>0</v>
      </c>
      <c r="AY348">
        <v>0</v>
      </c>
    </row>
    <row r="349" spans="1:51" x14ac:dyDescent="0.25">
      <c r="A349" s="3" t="s">
        <v>372</v>
      </c>
      <c r="H349" s="52">
        <f t="shared" si="77"/>
        <v>0</v>
      </c>
      <c r="M349" s="53">
        <v>20</v>
      </c>
      <c r="N349" s="52">
        <f>M349*AF$1</f>
        <v>600</v>
      </c>
      <c r="S349" s="28">
        <v>100</v>
      </c>
      <c r="T349" s="52">
        <f t="shared" si="74"/>
        <v>4850.5043597831136</v>
      </c>
      <c r="V349" s="51">
        <f t="shared" ref="V349:V360" si="78">$AY$1*H351</f>
        <v>0</v>
      </c>
      <c r="AG349">
        <v>0</v>
      </c>
      <c r="AH349">
        <v>0</v>
      </c>
      <c r="AY349">
        <v>0</v>
      </c>
    </row>
    <row r="350" spans="1:51" x14ac:dyDescent="0.25">
      <c r="A350" s="2" t="s">
        <v>274</v>
      </c>
      <c r="H350" s="52">
        <f t="shared" si="77"/>
        <v>0</v>
      </c>
      <c r="L350" s="52">
        <f>K350*AF$1</f>
        <v>0</v>
      </c>
      <c r="O350" s="54">
        <v>310</v>
      </c>
      <c r="P350" s="10">
        <v>17050</v>
      </c>
      <c r="Q350" s="10"/>
      <c r="R350" s="10"/>
      <c r="T350" s="52">
        <f t="shared" si="74"/>
        <v>0</v>
      </c>
      <c r="U350" s="51" t="s">
        <v>1383</v>
      </c>
      <c r="V350" s="51">
        <f t="shared" si="78"/>
        <v>0</v>
      </c>
      <c r="AG350">
        <v>0</v>
      </c>
      <c r="AH350">
        <v>0</v>
      </c>
      <c r="AY350">
        <v>0</v>
      </c>
    </row>
    <row r="351" spans="1:51" x14ac:dyDescent="0.25">
      <c r="A351" s="2" t="s">
        <v>275</v>
      </c>
      <c r="H351" s="52">
        <f t="shared" si="77"/>
        <v>0</v>
      </c>
      <c r="L351" s="52">
        <f>K351*AF$1</f>
        <v>0</v>
      </c>
      <c r="O351" s="54">
        <v>700</v>
      </c>
      <c r="P351" s="10">
        <v>38500</v>
      </c>
      <c r="Q351" s="10"/>
      <c r="R351" s="10"/>
      <c r="S351" s="28">
        <v>100</v>
      </c>
      <c r="T351" s="52">
        <f t="shared" si="74"/>
        <v>4850.5043597831136</v>
      </c>
      <c r="U351" s="51" t="s">
        <v>1384</v>
      </c>
      <c r="V351" s="51">
        <f t="shared" si="78"/>
        <v>0</v>
      </c>
      <c r="AG351">
        <v>0</v>
      </c>
      <c r="AH351">
        <v>0</v>
      </c>
      <c r="AY351">
        <v>0</v>
      </c>
    </row>
    <row r="352" spans="1:51" x14ac:dyDescent="0.25">
      <c r="A352" s="7" t="s">
        <v>1411</v>
      </c>
      <c r="O352" s="54">
        <v>250</v>
      </c>
      <c r="P352" s="10">
        <v>13750</v>
      </c>
      <c r="Q352" s="10"/>
      <c r="R352" s="10"/>
      <c r="S352" s="28"/>
      <c r="T352" s="52">
        <f t="shared" si="74"/>
        <v>0</v>
      </c>
      <c r="U352" s="51" t="s">
        <v>1381</v>
      </c>
      <c r="V352" s="51">
        <f t="shared" si="78"/>
        <v>0</v>
      </c>
      <c r="AY352">
        <v>0</v>
      </c>
    </row>
    <row r="353" spans="1:51" x14ac:dyDescent="0.25">
      <c r="A353" s="7" t="s">
        <v>1412</v>
      </c>
      <c r="O353" s="54">
        <v>250</v>
      </c>
      <c r="P353" s="10">
        <v>13750</v>
      </c>
      <c r="Q353" s="10"/>
      <c r="R353" s="10"/>
      <c r="S353" s="28"/>
      <c r="T353" s="52">
        <f t="shared" si="74"/>
        <v>0</v>
      </c>
      <c r="U353" s="51" t="s">
        <v>1381</v>
      </c>
      <c r="V353" s="51">
        <f t="shared" si="78"/>
        <v>2183.9305645003487</v>
      </c>
      <c r="AY353">
        <v>0</v>
      </c>
    </row>
    <row r="354" spans="1:51" x14ac:dyDescent="0.25">
      <c r="A354" s="7" t="s">
        <v>373</v>
      </c>
      <c r="H354" s="52">
        <f t="shared" si="77"/>
        <v>0</v>
      </c>
      <c r="L354" s="52">
        <f t="shared" ref="L354:L360" si="79">K354*AF$1</f>
        <v>0</v>
      </c>
      <c r="S354" s="28">
        <v>100</v>
      </c>
      <c r="T354" s="52">
        <f t="shared" si="74"/>
        <v>4850.5043597831136</v>
      </c>
      <c r="V354" s="51">
        <f t="shared" si="78"/>
        <v>0</v>
      </c>
      <c r="AG354">
        <v>0</v>
      </c>
      <c r="AH354">
        <v>0</v>
      </c>
      <c r="AY354">
        <v>0</v>
      </c>
    </row>
    <row r="355" spans="1:51" x14ac:dyDescent="0.25">
      <c r="A355" s="3" t="s">
        <v>374</v>
      </c>
      <c r="B355" s="54"/>
      <c r="C355" s="54"/>
      <c r="D355" s="54"/>
      <c r="E355" s="54"/>
      <c r="F355" s="122">
        <v>100</v>
      </c>
      <c r="G355" s="122">
        <v>60</v>
      </c>
      <c r="H355" s="125">
        <f>AY355</f>
        <v>2256.8596343398071</v>
      </c>
      <c r="I355" s="125"/>
      <c r="J355" s="125"/>
      <c r="K355" s="54"/>
      <c r="L355" s="52">
        <f t="shared" si="79"/>
        <v>0</v>
      </c>
      <c r="O355" s="54"/>
      <c r="P355" s="54"/>
      <c r="Q355" s="54"/>
      <c r="R355" s="54"/>
      <c r="S355" s="54"/>
      <c r="T355" s="52">
        <f t="shared" si="74"/>
        <v>0</v>
      </c>
      <c r="V355" s="51">
        <f t="shared" si="78"/>
        <v>0</v>
      </c>
      <c r="AG355">
        <v>60</v>
      </c>
      <c r="AH355">
        <v>40</v>
      </c>
      <c r="AY355">
        <v>2256.8596343398071</v>
      </c>
    </row>
    <row r="356" spans="1:51" x14ac:dyDescent="0.25">
      <c r="A356" s="3" t="s">
        <v>276</v>
      </c>
      <c r="B356" s="54"/>
      <c r="C356" s="54"/>
      <c r="D356" s="54"/>
      <c r="E356" s="54"/>
      <c r="F356" s="122"/>
      <c r="G356" s="122"/>
      <c r="H356" s="125"/>
      <c r="I356" s="125"/>
      <c r="J356" s="125"/>
      <c r="K356" s="54"/>
      <c r="L356" s="52">
        <f t="shared" si="79"/>
        <v>0</v>
      </c>
      <c r="O356" s="54">
        <v>300</v>
      </c>
      <c r="P356" s="10">
        <v>16500</v>
      </c>
      <c r="Q356" s="10"/>
      <c r="R356" s="10"/>
      <c r="S356" s="28">
        <v>100</v>
      </c>
      <c r="T356" s="52">
        <f t="shared" si="74"/>
        <v>4850.5043597831136</v>
      </c>
      <c r="U356" s="51" t="s">
        <v>1384</v>
      </c>
      <c r="V356" s="51">
        <f t="shared" si="78"/>
        <v>3494.2889032005573</v>
      </c>
      <c r="AG356">
        <v>0</v>
      </c>
      <c r="AH356">
        <v>0</v>
      </c>
      <c r="AY356">
        <v>0</v>
      </c>
    </row>
    <row r="357" spans="1:51" x14ac:dyDescent="0.25">
      <c r="A357" s="4" t="s">
        <v>277</v>
      </c>
      <c r="D357" s="129">
        <v>5600</v>
      </c>
      <c r="E357" s="129">
        <v>296800</v>
      </c>
      <c r="L357" s="52">
        <f t="shared" si="79"/>
        <v>0</v>
      </c>
      <c r="S357" s="11">
        <v>180</v>
      </c>
      <c r="T357" s="52">
        <f t="shared" si="74"/>
        <v>8730.9078476096056</v>
      </c>
      <c r="V357" s="51">
        <f t="shared" si="78"/>
        <v>0</v>
      </c>
      <c r="AG357">
        <v>0</v>
      </c>
      <c r="AH357">
        <v>0</v>
      </c>
      <c r="AY357">
        <v>0</v>
      </c>
    </row>
    <row r="358" spans="1:51" x14ac:dyDescent="0.25">
      <c r="A358" s="4" t="s">
        <v>278</v>
      </c>
      <c r="D358" s="126"/>
      <c r="E358" s="126"/>
      <c r="F358" s="125">
        <v>160</v>
      </c>
      <c r="G358" s="125">
        <v>96</v>
      </c>
      <c r="H358" s="125">
        <f>AY358</f>
        <v>3610.9754149436912</v>
      </c>
      <c r="I358" s="125"/>
      <c r="J358" s="125"/>
      <c r="L358" s="52">
        <f t="shared" si="79"/>
        <v>0</v>
      </c>
      <c r="T358" s="52">
        <f t="shared" si="74"/>
        <v>0</v>
      </c>
      <c r="V358" s="51">
        <f t="shared" si="78"/>
        <v>0</v>
      </c>
      <c r="AG358">
        <v>96</v>
      </c>
      <c r="AH358">
        <v>64</v>
      </c>
      <c r="AY358">
        <v>3610.9754149436912</v>
      </c>
    </row>
    <row r="359" spans="1:51" x14ac:dyDescent="0.25">
      <c r="A359" s="4" t="s">
        <v>279</v>
      </c>
      <c r="D359" s="126"/>
      <c r="E359" s="126"/>
      <c r="F359" s="125"/>
      <c r="G359" s="125"/>
      <c r="H359" s="125"/>
      <c r="I359" s="125"/>
      <c r="J359" s="125"/>
      <c r="L359" s="52">
        <f t="shared" si="79"/>
        <v>0</v>
      </c>
      <c r="O359" s="54"/>
      <c r="P359" s="54"/>
      <c r="Q359" s="10"/>
      <c r="R359" s="10"/>
      <c r="T359" s="52">
        <f t="shared" si="74"/>
        <v>0</v>
      </c>
      <c r="U359" s="51" t="s">
        <v>1385</v>
      </c>
      <c r="V359" s="51">
        <f t="shared" si="78"/>
        <v>0</v>
      </c>
      <c r="AG359">
        <v>0</v>
      </c>
      <c r="AH359">
        <v>0</v>
      </c>
      <c r="AY359">
        <v>0</v>
      </c>
    </row>
    <row r="360" spans="1:51" x14ac:dyDescent="0.25">
      <c r="A360" s="4" t="s">
        <v>280</v>
      </c>
      <c r="D360" s="126"/>
      <c r="E360" s="126"/>
      <c r="F360" s="125"/>
      <c r="G360" s="125"/>
      <c r="H360" s="125"/>
      <c r="I360" s="125"/>
      <c r="J360" s="125"/>
      <c r="L360" s="52">
        <f t="shared" si="79"/>
        <v>0</v>
      </c>
      <c r="T360" s="52">
        <f t="shared" si="74"/>
        <v>0</v>
      </c>
      <c r="V360" s="51">
        <f t="shared" si="78"/>
        <v>3494.2889032005573</v>
      </c>
      <c r="AG360">
        <v>0</v>
      </c>
      <c r="AH360">
        <v>0</v>
      </c>
      <c r="AY360">
        <v>0</v>
      </c>
    </row>
    <row r="361" spans="1:51" x14ac:dyDescent="0.25">
      <c r="A361" s="4" t="s">
        <v>281</v>
      </c>
      <c r="C361" s="125">
        <v>121313</v>
      </c>
      <c r="D361" s="126"/>
      <c r="E361" s="126"/>
      <c r="F361" s="125"/>
      <c r="G361" s="125"/>
      <c r="H361" s="125"/>
      <c r="I361" s="125"/>
      <c r="J361" s="125"/>
      <c r="K361" s="125" t="s">
        <v>1332</v>
      </c>
      <c r="L361" s="125"/>
      <c r="M361" s="125"/>
      <c r="N361" s="125"/>
      <c r="O361" s="125" t="s">
        <v>1332</v>
      </c>
      <c r="P361" s="125"/>
      <c r="Q361" s="125"/>
      <c r="R361" s="125"/>
      <c r="S361" s="52">
        <v>20</v>
      </c>
      <c r="T361" s="52">
        <f t="shared" si="74"/>
        <v>970.10087195662277</v>
      </c>
      <c r="V361" s="51" t="e">
        <f>$AY$1*#REF!</f>
        <v>#REF!</v>
      </c>
      <c r="AG361">
        <v>0</v>
      </c>
      <c r="AH361">
        <v>0</v>
      </c>
      <c r="AY361">
        <v>0</v>
      </c>
    </row>
    <row r="362" spans="1:51" x14ac:dyDescent="0.25">
      <c r="A362" s="4" t="s">
        <v>31</v>
      </c>
      <c r="C362" s="125"/>
      <c r="D362" s="126"/>
      <c r="E362" s="126"/>
      <c r="F362" s="52">
        <v>160</v>
      </c>
      <c r="G362" s="52">
        <v>96</v>
      </c>
      <c r="H362" s="52">
        <f>AY362</f>
        <v>3610.9754149436912</v>
      </c>
      <c r="K362" s="125" t="s">
        <v>1332</v>
      </c>
      <c r="L362" s="125"/>
      <c r="M362" s="125"/>
      <c r="N362" s="125"/>
      <c r="O362" s="54">
        <v>320</v>
      </c>
      <c r="P362" s="10">
        <v>17600</v>
      </c>
      <c r="Q362" s="10"/>
      <c r="R362" s="10"/>
      <c r="S362" s="125" t="s">
        <v>1337</v>
      </c>
      <c r="T362" s="125"/>
      <c r="U362" s="51" t="s">
        <v>1384</v>
      </c>
      <c r="V362" s="51">
        <f>$AY$1*H363</f>
        <v>1310.3583387002093</v>
      </c>
      <c r="AG362">
        <v>96</v>
      </c>
      <c r="AH362">
        <v>64</v>
      </c>
      <c r="AY362">
        <v>3610.9754149436912</v>
      </c>
    </row>
    <row r="363" spans="1:51" x14ac:dyDescent="0.25">
      <c r="A363" s="4" t="s">
        <v>282</v>
      </c>
      <c r="D363" s="126"/>
      <c r="E363" s="126"/>
      <c r="F363" s="125">
        <v>60</v>
      </c>
      <c r="G363" s="125">
        <v>36</v>
      </c>
      <c r="H363" s="125">
        <f>AY363</f>
        <v>1354.1157806038843</v>
      </c>
      <c r="I363" s="125"/>
      <c r="J363" s="125"/>
      <c r="K363" s="125">
        <v>130</v>
      </c>
      <c r="L363" s="125">
        <f>K363*AF$1</f>
        <v>3900</v>
      </c>
      <c r="M363" s="125"/>
      <c r="N363" s="125"/>
      <c r="T363" s="52">
        <f t="shared" ref="T363:T389" si="80">S363*$V$3</f>
        <v>0</v>
      </c>
      <c r="V363" s="51">
        <f t="shared" ref="V363:V371" si="81">$AY$1*H365</f>
        <v>1310.3583387002093</v>
      </c>
      <c r="AG363">
        <v>36</v>
      </c>
      <c r="AH363">
        <v>24</v>
      </c>
      <c r="AY363">
        <v>1354.1157806038843</v>
      </c>
    </row>
    <row r="364" spans="1:51" x14ac:dyDescent="0.25">
      <c r="A364" s="4" t="s">
        <v>283</v>
      </c>
      <c r="D364" s="126"/>
      <c r="E364" s="126"/>
      <c r="F364" s="125"/>
      <c r="G364" s="125"/>
      <c r="H364" s="125"/>
      <c r="I364" s="125"/>
      <c r="J364" s="125"/>
      <c r="K364" s="125"/>
      <c r="L364" s="125"/>
      <c r="M364" s="125"/>
      <c r="N364" s="125"/>
      <c r="T364" s="52">
        <f t="shared" si="80"/>
        <v>0</v>
      </c>
      <c r="V364" s="51">
        <f t="shared" si="81"/>
        <v>0</v>
      </c>
      <c r="AG364">
        <v>0</v>
      </c>
      <c r="AH364">
        <v>0</v>
      </c>
      <c r="AY364">
        <v>0</v>
      </c>
    </row>
    <row r="365" spans="1:51" x14ac:dyDescent="0.25">
      <c r="A365" s="4" t="s">
        <v>284</v>
      </c>
      <c r="D365" s="126"/>
      <c r="E365" s="126"/>
      <c r="F365" s="125">
        <v>60</v>
      </c>
      <c r="G365" s="125">
        <v>36</v>
      </c>
      <c r="H365" s="125">
        <f>AY365</f>
        <v>1354.1157806038843</v>
      </c>
      <c r="I365" s="125"/>
      <c r="J365" s="125"/>
      <c r="K365" s="125">
        <v>100</v>
      </c>
      <c r="L365" s="125">
        <f>K365*AF$1</f>
        <v>3000</v>
      </c>
      <c r="M365" s="125"/>
      <c r="N365" s="125"/>
      <c r="T365" s="52">
        <f t="shared" si="80"/>
        <v>0</v>
      </c>
      <c r="V365" s="51">
        <f t="shared" si="81"/>
        <v>3057.502790300488</v>
      </c>
      <c r="AG365">
        <v>36</v>
      </c>
      <c r="AH365">
        <v>24</v>
      </c>
      <c r="AY365">
        <v>1354.1157806038843</v>
      </c>
    </row>
    <row r="366" spans="1:51" x14ac:dyDescent="0.25">
      <c r="A366" s="4" t="s">
        <v>285</v>
      </c>
      <c r="D366" s="130"/>
      <c r="E366" s="130"/>
      <c r="F366" s="125"/>
      <c r="G366" s="125"/>
      <c r="H366" s="125"/>
      <c r="I366" s="125"/>
      <c r="J366" s="125"/>
      <c r="K366" s="125"/>
      <c r="L366" s="125"/>
      <c r="M366" s="125"/>
      <c r="N366" s="125"/>
      <c r="T366" s="52">
        <f t="shared" si="80"/>
        <v>0</v>
      </c>
      <c r="V366" s="51">
        <f t="shared" si="81"/>
        <v>0</v>
      </c>
      <c r="AG366">
        <v>0</v>
      </c>
      <c r="AH366">
        <v>0</v>
      </c>
      <c r="AY366">
        <v>0</v>
      </c>
    </row>
    <row r="367" spans="1:51" x14ac:dyDescent="0.25">
      <c r="A367" s="4" t="s">
        <v>286</v>
      </c>
      <c r="F367" s="125">
        <v>140</v>
      </c>
      <c r="G367" s="125">
        <v>84</v>
      </c>
      <c r="H367" s="125">
        <f>AY367</f>
        <v>3159.6034880757302</v>
      </c>
      <c r="I367" s="125"/>
      <c r="J367" s="125"/>
      <c r="L367" s="52">
        <f t="shared" ref="L367:L383" si="82">K367*AF$1</f>
        <v>0</v>
      </c>
      <c r="S367" s="11">
        <v>100</v>
      </c>
      <c r="T367" s="52">
        <f t="shared" si="80"/>
        <v>4850.5043597831136</v>
      </c>
      <c r="V367" s="51">
        <f t="shared" si="81"/>
        <v>0</v>
      </c>
      <c r="AG367">
        <v>84</v>
      </c>
      <c r="AH367">
        <v>56</v>
      </c>
      <c r="AY367">
        <v>3159.6034880757302</v>
      </c>
    </row>
    <row r="368" spans="1:51" x14ac:dyDescent="0.25">
      <c r="A368" s="4" t="s">
        <v>287</v>
      </c>
      <c r="F368" s="125"/>
      <c r="G368" s="125"/>
      <c r="H368" s="125"/>
      <c r="I368" s="125"/>
      <c r="J368" s="125"/>
      <c r="L368" s="52">
        <f t="shared" si="82"/>
        <v>0</v>
      </c>
      <c r="T368" s="52">
        <f t="shared" si="80"/>
        <v>0</v>
      </c>
      <c r="V368" s="51">
        <f t="shared" si="81"/>
        <v>0</v>
      </c>
      <c r="AG368">
        <v>0</v>
      </c>
      <c r="AH368">
        <v>0</v>
      </c>
      <c r="AY368">
        <v>0</v>
      </c>
    </row>
    <row r="369" spans="1:51" x14ac:dyDescent="0.25">
      <c r="A369" s="4" t="s">
        <v>288</v>
      </c>
      <c r="F369" s="125"/>
      <c r="G369" s="125"/>
      <c r="H369" s="125"/>
      <c r="I369" s="125"/>
      <c r="J369" s="125"/>
      <c r="L369" s="52">
        <f t="shared" si="82"/>
        <v>0</v>
      </c>
      <c r="T369" s="52">
        <f t="shared" si="80"/>
        <v>0</v>
      </c>
      <c r="V369" s="51">
        <f t="shared" si="81"/>
        <v>0</v>
      </c>
      <c r="AG369">
        <v>0</v>
      </c>
      <c r="AH369">
        <v>0</v>
      </c>
      <c r="AY369">
        <v>0</v>
      </c>
    </row>
    <row r="370" spans="1:51" x14ac:dyDescent="0.25">
      <c r="A370" s="4" t="s">
        <v>289</v>
      </c>
      <c r="F370" s="125"/>
      <c r="G370" s="125"/>
      <c r="H370" s="125"/>
      <c r="I370" s="125"/>
      <c r="J370" s="125"/>
      <c r="L370" s="52">
        <f t="shared" si="82"/>
        <v>0</v>
      </c>
      <c r="T370" s="52">
        <f t="shared" si="80"/>
        <v>0</v>
      </c>
      <c r="V370" s="51">
        <f t="shared" si="81"/>
        <v>0</v>
      </c>
      <c r="AG370">
        <v>0</v>
      </c>
      <c r="AH370">
        <v>0</v>
      </c>
      <c r="AY370">
        <v>0</v>
      </c>
    </row>
    <row r="371" spans="1:51" x14ac:dyDescent="0.25">
      <c r="A371" s="2" t="s">
        <v>290</v>
      </c>
      <c r="H371" s="52">
        <f t="shared" ref="H371:H387" si="83">G371*$AD$1</f>
        <v>0</v>
      </c>
      <c r="L371" s="52">
        <f t="shared" si="82"/>
        <v>0</v>
      </c>
      <c r="O371" s="54">
        <v>140</v>
      </c>
      <c r="P371" s="10">
        <v>7700</v>
      </c>
      <c r="Q371" s="10"/>
      <c r="R371" s="10"/>
      <c r="T371" s="52">
        <f t="shared" si="80"/>
        <v>0</v>
      </c>
      <c r="U371" s="51" t="s">
        <v>1383</v>
      </c>
      <c r="V371" s="51">
        <f t="shared" si="81"/>
        <v>0</v>
      </c>
      <c r="AG371">
        <v>0</v>
      </c>
      <c r="AH371">
        <v>0</v>
      </c>
      <c r="AY371">
        <v>0</v>
      </c>
    </row>
    <row r="372" spans="1:51" x14ac:dyDescent="0.25">
      <c r="A372" s="2" t="s">
        <v>1413</v>
      </c>
      <c r="C372" s="52">
        <v>121313</v>
      </c>
      <c r="H372" s="52">
        <f t="shared" si="83"/>
        <v>0</v>
      </c>
      <c r="L372" s="52">
        <f t="shared" si="82"/>
        <v>0</v>
      </c>
      <c r="O372" s="54">
        <v>250</v>
      </c>
      <c r="P372" s="10">
        <v>13750</v>
      </c>
      <c r="Q372" s="10"/>
      <c r="R372" s="10"/>
      <c r="T372" s="52">
        <f t="shared" si="80"/>
        <v>0</v>
      </c>
      <c r="U372" s="51" t="s">
        <v>1384</v>
      </c>
      <c r="V372" s="51" t="e">
        <f>$AY$1*#REF!</f>
        <v>#REF!</v>
      </c>
      <c r="AG372">
        <v>0</v>
      </c>
      <c r="AH372">
        <v>0</v>
      </c>
      <c r="AY372">
        <v>0</v>
      </c>
    </row>
    <row r="373" spans="1:51" x14ac:dyDescent="0.25">
      <c r="A373" s="5" t="s">
        <v>291</v>
      </c>
      <c r="H373" s="52">
        <f t="shared" si="83"/>
        <v>0</v>
      </c>
      <c r="L373" s="52">
        <f t="shared" si="82"/>
        <v>0</v>
      </c>
      <c r="O373" s="54">
        <v>140</v>
      </c>
      <c r="P373" s="10">
        <v>7700</v>
      </c>
      <c r="Q373" s="10"/>
      <c r="R373" s="10"/>
      <c r="T373" s="52">
        <f t="shared" si="80"/>
        <v>0</v>
      </c>
      <c r="U373" s="51" t="s">
        <v>1383</v>
      </c>
      <c r="V373" s="51">
        <f>$AY$1*H374</f>
        <v>0</v>
      </c>
      <c r="AG373">
        <v>0</v>
      </c>
      <c r="AH373">
        <v>0</v>
      </c>
      <c r="AY373">
        <v>0</v>
      </c>
    </row>
    <row r="374" spans="1:51" x14ac:dyDescent="0.25">
      <c r="A374" s="2" t="s">
        <v>292</v>
      </c>
      <c r="H374" s="52">
        <f t="shared" si="83"/>
        <v>0</v>
      </c>
      <c r="L374" s="52">
        <f t="shared" si="82"/>
        <v>0</v>
      </c>
      <c r="O374" s="54">
        <v>300</v>
      </c>
      <c r="P374" s="10">
        <v>16500</v>
      </c>
      <c r="Q374" s="10"/>
      <c r="R374" s="10"/>
      <c r="T374" s="52">
        <f t="shared" si="80"/>
        <v>0</v>
      </c>
      <c r="U374" s="51" t="s">
        <v>1384</v>
      </c>
      <c r="V374" s="51">
        <f>$AY$1*H375</f>
        <v>0</v>
      </c>
      <c r="AG374">
        <v>0</v>
      </c>
      <c r="AH374">
        <v>0</v>
      </c>
      <c r="AY374">
        <v>0</v>
      </c>
    </row>
    <row r="375" spans="1:51" x14ac:dyDescent="0.25">
      <c r="A375" s="2" t="s">
        <v>293</v>
      </c>
      <c r="H375" s="52">
        <f t="shared" si="83"/>
        <v>0</v>
      </c>
      <c r="L375" s="52">
        <f t="shared" si="82"/>
        <v>0</v>
      </c>
      <c r="O375" s="54">
        <v>400</v>
      </c>
      <c r="P375" s="10">
        <v>22000</v>
      </c>
      <c r="Q375" s="10"/>
      <c r="R375" s="10"/>
      <c r="T375" s="52">
        <f t="shared" si="80"/>
        <v>0</v>
      </c>
      <c r="U375" s="51" t="s">
        <v>1384</v>
      </c>
      <c r="V375" s="51">
        <f t="shared" ref="V375:V392" si="84">$AY$1*H377</f>
        <v>2183.9305645003487</v>
      </c>
      <c r="AG375">
        <v>0</v>
      </c>
      <c r="AH375">
        <v>0</v>
      </c>
      <c r="AY375">
        <v>0</v>
      </c>
    </row>
    <row r="376" spans="1:51" x14ac:dyDescent="0.25">
      <c r="A376" s="3" t="s">
        <v>375</v>
      </c>
      <c r="B376" s="54"/>
      <c r="C376" s="54"/>
      <c r="D376" s="54"/>
      <c r="E376" s="54"/>
      <c r="F376" s="53">
        <v>100</v>
      </c>
      <c r="G376" s="53">
        <v>60</v>
      </c>
      <c r="H376" s="52">
        <f>AY376</f>
        <v>2256.8596343398071</v>
      </c>
      <c r="K376" s="53">
        <v>20</v>
      </c>
      <c r="L376" s="52">
        <f t="shared" si="82"/>
        <v>600</v>
      </c>
      <c r="O376" s="54"/>
      <c r="P376" s="54"/>
      <c r="Q376" s="54"/>
      <c r="R376" s="54"/>
      <c r="S376" s="54"/>
      <c r="T376" s="52">
        <f t="shared" si="80"/>
        <v>0</v>
      </c>
      <c r="V376" s="51">
        <f t="shared" si="84"/>
        <v>0</v>
      </c>
      <c r="AG376">
        <v>60</v>
      </c>
      <c r="AH376">
        <v>40</v>
      </c>
      <c r="AY376">
        <v>2256.8596343398071</v>
      </c>
    </row>
    <row r="377" spans="1:51" x14ac:dyDescent="0.25">
      <c r="A377" s="2" t="s">
        <v>294</v>
      </c>
      <c r="F377" s="53">
        <v>100</v>
      </c>
      <c r="G377" s="53">
        <v>60</v>
      </c>
      <c r="H377" s="52">
        <f t="shared" ref="H377:H386" si="85">AY377</f>
        <v>2256.8596343398071</v>
      </c>
      <c r="L377" s="52">
        <f t="shared" si="82"/>
        <v>0</v>
      </c>
      <c r="O377" s="54"/>
      <c r="P377" s="54"/>
      <c r="Q377" s="10"/>
      <c r="R377" s="10"/>
      <c r="T377" s="52">
        <f t="shared" si="80"/>
        <v>0</v>
      </c>
      <c r="U377" s="51" t="s">
        <v>1385</v>
      </c>
      <c r="V377" s="51">
        <f t="shared" si="84"/>
        <v>0</v>
      </c>
      <c r="AG377">
        <v>60</v>
      </c>
      <c r="AH377">
        <v>40</v>
      </c>
      <c r="AY377">
        <v>2256.8596343398071</v>
      </c>
    </row>
    <row r="378" spans="1:51" x14ac:dyDescent="0.25">
      <c r="A378" s="2" t="s">
        <v>295</v>
      </c>
      <c r="H378" s="52">
        <f t="shared" si="85"/>
        <v>0</v>
      </c>
      <c r="L378" s="52">
        <f t="shared" si="82"/>
        <v>0</v>
      </c>
      <c r="O378" s="54">
        <v>300</v>
      </c>
      <c r="P378" s="10">
        <v>16500</v>
      </c>
      <c r="Q378" s="10"/>
      <c r="R378" s="10"/>
      <c r="T378" s="52">
        <f t="shared" si="80"/>
        <v>0</v>
      </c>
      <c r="U378" s="51" t="s">
        <v>1384</v>
      </c>
      <c r="V378" s="51">
        <f t="shared" si="84"/>
        <v>3275.8958467505231</v>
      </c>
      <c r="AG378">
        <v>0</v>
      </c>
      <c r="AH378">
        <v>0</v>
      </c>
      <c r="AY378">
        <v>0</v>
      </c>
    </row>
    <row r="379" spans="1:51" x14ac:dyDescent="0.25">
      <c r="A379" s="2" t="s">
        <v>296</v>
      </c>
      <c r="H379" s="52">
        <f t="shared" si="85"/>
        <v>0</v>
      </c>
      <c r="L379" s="52">
        <f t="shared" si="82"/>
        <v>0</v>
      </c>
      <c r="O379" s="54">
        <v>400</v>
      </c>
      <c r="P379" s="10">
        <v>22000</v>
      </c>
      <c r="Q379" s="10"/>
      <c r="R379" s="10"/>
      <c r="T379" s="52">
        <f t="shared" si="80"/>
        <v>0</v>
      </c>
      <c r="U379" s="51" t="s">
        <v>1384</v>
      </c>
      <c r="V379" s="51">
        <f t="shared" si="84"/>
        <v>6551.7916935010462</v>
      </c>
      <c r="AG379">
        <v>0</v>
      </c>
      <c r="AH379">
        <v>0</v>
      </c>
      <c r="AY379">
        <v>0</v>
      </c>
    </row>
    <row r="380" spans="1:51" x14ac:dyDescent="0.25">
      <c r="A380" s="3" t="s">
        <v>376</v>
      </c>
      <c r="B380" s="54"/>
      <c r="C380" s="54"/>
      <c r="D380" s="54"/>
      <c r="E380" s="54"/>
      <c r="F380" s="53">
        <v>150</v>
      </c>
      <c r="G380" s="53">
        <v>90</v>
      </c>
      <c r="H380" s="52">
        <f t="shared" si="85"/>
        <v>3385.2894515097109</v>
      </c>
      <c r="K380" s="53">
        <v>50</v>
      </c>
      <c r="L380" s="52">
        <f t="shared" si="82"/>
        <v>1500</v>
      </c>
      <c r="O380" s="54"/>
      <c r="P380" s="54"/>
      <c r="Q380" s="54"/>
      <c r="R380" s="54"/>
      <c r="S380" s="54"/>
      <c r="T380" s="52">
        <f t="shared" si="80"/>
        <v>0</v>
      </c>
      <c r="V380" s="51">
        <f t="shared" si="84"/>
        <v>2183.9305645003487</v>
      </c>
      <c r="AG380">
        <v>90</v>
      </c>
      <c r="AH380">
        <v>60</v>
      </c>
      <c r="AY380">
        <v>3385.2894515097109</v>
      </c>
    </row>
    <row r="381" spans="1:51" x14ac:dyDescent="0.25">
      <c r="A381" s="2" t="s">
        <v>297</v>
      </c>
      <c r="F381" s="53">
        <v>300</v>
      </c>
      <c r="G381" s="53">
        <v>180</v>
      </c>
      <c r="H381" s="52">
        <f t="shared" si="85"/>
        <v>6770.5789030194219</v>
      </c>
      <c r="L381" s="52">
        <f t="shared" si="82"/>
        <v>0</v>
      </c>
      <c r="O381" s="54">
        <v>340</v>
      </c>
      <c r="P381" s="10">
        <v>18700</v>
      </c>
      <c r="Q381" s="10"/>
      <c r="R381" s="10"/>
      <c r="T381" s="52">
        <f t="shared" si="80"/>
        <v>0</v>
      </c>
      <c r="U381" s="51" t="s">
        <v>1384</v>
      </c>
      <c r="V381" s="51">
        <f t="shared" si="84"/>
        <v>3275.8958467505231</v>
      </c>
      <c r="AG381">
        <v>180</v>
      </c>
      <c r="AH381">
        <v>120</v>
      </c>
      <c r="AY381">
        <v>6770.5789030194219</v>
      </c>
    </row>
    <row r="382" spans="1:51" x14ac:dyDescent="0.25">
      <c r="A382" s="3" t="s">
        <v>377</v>
      </c>
      <c r="B382" s="54"/>
      <c r="C382" s="54"/>
      <c r="D382" s="54"/>
      <c r="E382" s="54"/>
      <c r="F382" s="53">
        <v>100</v>
      </c>
      <c r="G382" s="53">
        <v>60</v>
      </c>
      <c r="H382" s="52">
        <f t="shared" si="85"/>
        <v>2256.8596343398071</v>
      </c>
      <c r="K382" s="53">
        <v>10</v>
      </c>
      <c r="L382" s="52">
        <f t="shared" si="82"/>
        <v>300</v>
      </c>
      <c r="O382" s="54"/>
      <c r="P382" s="54"/>
      <c r="Q382" s="54"/>
      <c r="R382" s="54"/>
      <c r="S382" s="54"/>
      <c r="T382" s="52">
        <f t="shared" si="80"/>
        <v>0</v>
      </c>
      <c r="V382" s="51">
        <f t="shared" si="84"/>
        <v>0</v>
      </c>
      <c r="AG382">
        <v>60</v>
      </c>
      <c r="AH382">
        <v>40</v>
      </c>
      <c r="AY382">
        <v>2256.8596343398071</v>
      </c>
    </row>
    <row r="383" spans="1:51" x14ac:dyDescent="0.25">
      <c r="A383" s="3" t="s">
        <v>378</v>
      </c>
      <c r="B383" s="54"/>
      <c r="C383" s="54"/>
      <c r="D383" s="54"/>
      <c r="E383" s="54"/>
      <c r="F383" s="53">
        <v>150</v>
      </c>
      <c r="G383" s="53">
        <v>90</v>
      </c>
      <c r="H383" s="52">
        <f t="shared" si="85"/>
        <v>3385.2894515097109</v>
      </c>
      <c r="K383" s="53">
        <v>10</v>
      </c>
      <c r="L383" s="52">
        <f t="shared" si="82"/>
        <v>300</v>
      </c>
      <c r="O383" s="54"/>
      <c r="P383" s="54"/>
      <c r="Q383" s="54"/>
      <c r="R383" s="54"/>
      <c r="S383" s="54"/>
      <c r="T383" s="52">
        <f t="shared" si="80"/>
        <v>0</v>
      </c>
      <c r="V383" s="51">
        <f t="shared" si="84"/>
        <v>2183.9305645003487</v>
      </c>
      <c r="AG383">
        <v>90</v>
      </c>
      <c r="AH383">
        <v>60</v>
      </c>
      <c r="AY383">
        <v>3385.2894515097109</v>
      </c>
    </row>
    <row r="384" spans="1:51" x14ac:dyDescent="0.25">
      <c r="A384" s="2" t="s">
        <v>1414</v>
      </c>
      <c r="B384" s="54"/>
      <c r="C384" s="54"/>
      <c r="D384" s="54"/>
      <c r="E384" s="54"/>
      <c r="F384" s="53"/>
      <c r="G384" s="53"/>
      <c r="H384" s="52">
        <f t="shared" si="85"/>
        <v>0</v>
      </c>
      <c r="K384" s="53"/>
      <c r="O384" s="54">
        <v>340</v>
      </c>
      <c r="P384" s="54">
        <v>18700</v>
      </c>
      <c r="Q384" s="54"/>
      <c r="R384" s="54"/>
      <c r="S384" s="54"/>
      <c r="T384" s="52">
        <f t="shared" si="80"/>
        <v>0</v>
      </c>
      <c r="U384" s="51" t="s">
        <v>1381</v>
      </c>
      <c r="V384" s="51">
        <f t="shared" si="84"/>
        <v>2183.9305645003487</v>
      </c>
      <c r="AY384">
        <v>0</v>
      </c>
    </row>
    <row r="385" spans="1:51" x14ac:dyDescent="0.25">
      <c r="A385" s="2" t="s">
        <v>298</v>
      </c>
      <c r="F385" s="53">
        <v>100</v>
      </c>
      <c r="G385" s="53">
        <v>60</v>
      </c>
      <c r="H385" s="52">
        <f t="shared" si="85"/>
        <v>2256.8596343398071</v>
      </c>
      <c r="L385" s="52">
        <f>K385*AF$1</f>
        <v>0</v>
      </c>
      <c r="O385" s="54"/>
      <c r="P385" s="54"/>
      <c r="Q385" s="10"/>
      <c r="R385" s="10"/>
      <c r="T385" s="52">
        <f t="shared" si="80"/>
        <v>0</v>
      </c>
      <c r="U385" s="51" t="s">
        <v>1385</v>
      </c>
      <c r="V385" s="51">
        <f t="shared" si="84"/>
        <v>0</v>
      </c>
      <c r="AG385">
        <v>60</v>
      </c>
      <c r="AH385">
        <v>40</v>
      </c>
      <c r="AY385">
        <v>2256.8596343398071</v>
      </c>
    </row>
    <row r="386" spans="1:51" x14ac:dyDescent="0.25">
      <c r="A386" s="2" t="s">
        <v>299</v>
      </c>
      <c r="F386" s="53">
        <v>100</v>
      </c>
      <c r="G386" s="53">
        <v>60</v>
      </c>
      <c r="H386" s="52">
        <f t="shared" si="85"/>
        <v>2256.8596343398071</v>
      </c>
      <c r="L386" s="52">
        <f>K386*AF$1</f>
        <v>0</v>
      </c>
      <c r="O386" s="54">
        <v>400</v>
      </c>
      <c r="P386" s="10">
        <v>22000</v>
      </c>
      <c r="Q386" s="10"/>
      <c r="R386" s="10"/>
      <c r="T386" s="52">
        <f t="shared" si="80"/>
        <v>0</v>
      </c>
      <c r="U386" s="51" t="s">
        <v>1384</v>
      </c>
      <c r="V386" s="51">
        <f t="shared" si="84"/>
        <v>0</v>
      </c>
      <c r="AG386">
        <v>60</v>
      </c>
      <c r="AH386">
        <v>40</v>
      </c>
      <c r="AY386">
        <v>2256.8596343398071</v>
      </c>
    </row>
    <row r="387" spans="1:51" x14ac:dyDescent="0.25">
      <c r="A387" s="7" t="s">
        <v>379</v>
      </c>
      <c r="H387" s="52">
        <f t="shared" si="83"/>
        <v>0</v>
      </c>
      <c r="L387" s="52">
        <f>K387*AF$1</f>
        <v>0</v>
      </c>
      <c r="O387" s="52">
        <v>300</v>
      </c>
      <c r="P387" s="52">
        <v>16500</v>
      </c>
      <c r="S387" s="28">
        <v>100</v>
      </c>
      <c r="T387" s="52">
        <f t="shared" si="80"/>
        <v>4850.5043597831136</v>
      </c>
      <c r="U387" s="51" t="s">
        <v>1381</v>
      </c>
      <c r="V387" s="51">
        <f t="shared" si="84"/>
        <v>4367.8611290006975</v>
      </c>
      <c r="AG387">
        <v>0</v>
      </c>
      <c r="AH387">
        <v>0</v>
      </c>
      <c r="AY387">
        <v>0</v>
      </c>
    </row>
    <row r="388" spans="1:51" x14ac:dyDescent="0.25">
      <c r="A388" s="3" t="s">
        <v>426</v>
      </c>
      <c r="C388" s="125">
        <v>121313</v>
      </c>
      <c r="F388" s="125" t="s">
        <v>1332</v>
      </c>
      <c r="G388" s="125"/>
      <c r="H388" s="125"/>
      <c r="I388" s="125"/>
      <c r="J388" s="125"/>
      <c r="K388" s="125" t="s">
        <v>1332</v>
      </c>
      <c r="L388" s="125"/>
      <c r="M388" s="125"/>
      <c r="N388" s="125"/>
      <c r="O388" s="125" t="s">
        <v>1332</v>
      </c>
      <c r="P388" s="125"/>
      <c r="Q388" s="125"/>
      <c r="R388" s="125"/>
      <c r="S388" s="28">
        <v>100</v>
      </c>
      <c r="T388" s="52">
        <f t="shared" si="80"/>
        <v>4850.5043597831136</v>
      </c>
      <c r="V388" s="51">
        <f t="shared" si="84"/>
        <v>0</v>
      </c>
      <c r="AG388" t="e">
        <v>#VALUE!</v>
      </c>
      <c r="AH388" t="e">
        <v>#VALUE!</v>
      </c>
      <c r="AY388">
        <v>0</v>
      </c>
    </row>
    <row r="389" spans="1:51" x14ac:dyDescent="0.25">
      <c r="A389" s="3" t="s">
        <v>380</v>
      </c>
      <c r="B389" s="54"/>
      <c r="C389" s="125"/>
      <c r="F389" s="122">
        <v>200</v>
      </c>
      <c r="G389" s="122">
        <v>120</v>
      </c>
      <c r="H389" s="125">
        <f>AY389</f>
        <v>4513.7192686796143</v>
      </c>
      <c r="I389" s="125"/>
      <c r="J389" s="125"/>
      <c r="K389" s="122">
        <v>100</v>
      </c>
      <c r="L389" s="125">
        <f>K389*AF1</f>
        <v>3000</v>
      </c>
      <c r="M389" s="125"/>
      <c r="N389" s="125"/>
      <c r="O389" s="125" t="s">
        <v>1332</v>
      </c>
      <c r="P389" s="125"/>
      <c r="Q389" s="125"/>
      <c r="R389" s="125"/>
      <c r="S389" s="28">
        <v>100</v>
      </c>
      <c r="T389" s="52">
        <f t="shared" si="80"/>
        <v>4850.5043597831136</v>
      </c>
      <c r="V389" s="51">
        <f t="shared" si="84"/>
        <v>0</v>
      </c>
      <c r="AG389">
        <v>120</v>
      </c>
      <c r="AH389">
        <v>80</v>
      </c>
      <c r="AY389">
        <v>4513.7192686796143</v>
      </c>
    </row>
    <row r="390" spans="1:51" x14ac:dyDescent="0.25">
      <c r="A390" s="3" t="s">
        <v>381</v>
      </c>
      <c r="B390" s="54"/>
      <c r="C390" s="125"/>
      <c r="F390" s="122"/>
      <c r="G390" s="122"/>
      <c r="H390" s="125"/>
      <c r="I390" s="125"/>
      <c r="J390" s="125"/>
      <c r="K390" s="122"/>
      <c r="L390" s="125"/>
      <c r="M390" s="125"/>
      <c r="N390" s="125"/>
      <c r="O390" s="125" t="s">
        <v>1350</v>
      </c>
      <c r="P390" s="125"/>
      <c r="Q390" s="125"/>
      <c r="R390" s="125"/>
      <c r="S390" s="125"/>
      <c r="T390" s="125"/>
      <c r="V390" s="51">
        <f t="shared" si="84"/>
        <v>0</v>
      </c>
      <c r="AG390">
        <v>0</v>
      </c>
      <c r="AH390">
        <v>0</v>
      </c>
      <c r="AY390">
        <v>0</v>
      </c>
    </row>
    <row r="391" spans="1:51" x14ac:dyDescent="0.25">
      <c r="A391" s="3" t="s">
        <v>382</v>
      </c>
      <c r="B391" s="54"/>
      <c r="C391" s="54"/>
      <c r="D391" s="54"/>
      <c r="E391" s="54"/>
      <c r="F391" s="122"/>
      <c r="G391" s="122"/>
      <c r="H391" s="125"/>
      <c r="I391" s="125"/>
      <c r="J391" s="125"/>
      <c r="K391" s="122"/>
      <c r="L391" s="125"/>
      <c r="M391" s="125"/>
      <c r="N391" s="125"/>
      <c r="O391" s="54"/>
      <c r="P391" s="54"/>
      <c r="Q391" s="54"/>
      <c r="R391" s="54"/>
      <c r="S391" s="28">
        <v>100</v>
      </c>
      <c r="T391" s="52">
        <f t="shared" ref="T391:T426" si="86">S391*$V$3</f>
        <v>4850.5043597831136</v>
      </c>
      <c r="V391" s="51">
        <f t="shared" si="84"/>
        <v>2183.9305645003487</v>
      </c>
      <c r="AG391">
        <v>0</v>
      </c>
      <c r="AH391">
        <v>0</v>
      </c>
      <c r="AY391">
        <v>0</v>
      </c>
    </row>
    <row r="392" spans="1:51" x14ac:dyDescent="0.25">
      <c r="A392" s="3" t="s">
        <v>383</v>
      </c>
      <c r="B392" s="54"/>
      <c r="C392" s="54"/>
      <c r="D392" s="54"/>
      <c r="E392" s="54"/>
      <c r="F392" s="122"/>
      <c r="G392" s="122"/>
      <c r="H392" s="125"/>
      <c r="I392" s="125"/>
      <c r="J392" s="125"/>
      <c r="K392" s="122"/>
      <c r="L392" s="125"/>
      <c r="M392" s="125"/>
      <c r="N392" s="125"/>
      <c r="O392" s="54">
        <v>300</v>
      </c>
      <c r="P392" s="54">
        <v>16500</v>
      </c>
      <c r="Q392" s="54"/>
      <c r="R392" s="54"/>
      <c r="S392" s="28"/>
      <c r="T392" s="52">
        <f t="shared" si="86"/>
        <v>0</v>
      </c>
      <c r="U392" s="51" t="s">
        <v>1381</v>
      </c>
      <c r="V392" s="51">
        <f t="shared" si="84"/>
        <v>0</v>
      </c>
      <c r="AG392">
        <v>0</v>
      </c>
      <c r="AH392">
        <v>0</v>
      </c>
      <c r="AY392">
        <v>0</v>
      </c>
    </row>
    <row r="393" spans="1:51" x14ac:dyDescent="0.25">
      <c r="A393" s="5" t="s">
        <v>300</v>
      </c>
      <c r="F393" s="53">
        <v>100</v>
      </c>
      <c r="G393" s="53">
        <v>60</v>
      </c>
      <c r="H393" s="52">
        <f>AY393</f>
        <v>2256.8596343398071</v>
      </c>
      <c r="L393" s="52">
        <f>K393*AF$1</f>
        <v>0</v>
      </c>
      <c r="O393" s="54"/>
      <c r="P393" s="54"/>
      <c r="Q393" s="10"/>
      <c r="R393" s="10"/>
      <c r="T393" s="52">
        <f t="shared" si="86"/>
        <v>0</v>
      </c>
      <c r="U393" s="51" t="s">
        <v>1385</v>
      </c>
      <c r="V393" s="51" t="e">
        <f>$AY$1*#REF!</f>
        <v>#REF!</v>
      </c>
      <c r="AG393">
        <v>60</v>
      </c>
      <c r="AH393">
        <v>40</v>
      </c>
      <c r="AY393">
        <v>2256.8596343398071</v>
      </c>
    </row>
    <row r="394" spans="1:51" x14ac:dyDescent="0.25">
      <c r="A394" s="4" t="s">
        <v>52</v>
      </c>
      <c r="H394" s="52">
        <f t="shared" ref="H394:H397" si="87">G394*$AD$1</f>
        <v>0</v>
      </c>
      <c r="L394" s="52">
        <f>K394*AF$1</f>
        <v>0</v>
      </c>
      <c r="O394" s="54">
        <v>120</v>
      </c>
      <c r="P394" s="10">
        <v>6600</v>
      </c>
      <c r="Q394" s="10"/>
      <c r="R394" s="10"/>
      <c r="S394" s="11">
        <v>120</v>
      </c>
      <c r="T394" s="52">
        <f t="shared" si="86"/>
        <v>5820.6052317397371</v>
      </c>
      <c r="U394" s="51" t="s">
        <v>1383</v>
      </c>
      <c r="V394" s="51" t="e">
        <f>$AY$1*#REF!</f>
        <v>#REF!</v>
      </c>
      <c r="AG394">
        <v>0</v>
      </c>
      <c r="AH394">
        <v>0</v>
      </c>
      <c r="AY394">
        <v>0</v>
      </c>
    </row>
    <row r="395" spans="1:51" x14ac:dyDescent="0.25">
      <c r="A395" s="4" t="s">
        <v>1416</v>
      </c>
      <c r="O395" s="52">
        <v>160</v>
      </c>
      <c r="P395" s="52">
        <v>8800</v>
      </c>
      <c r="T395" s="52">
        <f t="shared" si="86"/>
        <v>0</v>
      </c>
      <c r="U395" s="51" t="s">
        <v>1381</v>
      </c>
      <c r="V395" s="51" t="e">
        <f>$AY$1*#REF!</f>
        <v>#REF!</v>
      </c>
      <c r="AY395">
        <v>0</v>
      </c>
    </row>
    <row r="396" spans="1:51" x14ac:dyDescent="0.25">
      <c r="A396" s="4" t="s">
        <v>1415</v>
      </c>
      <c r="O396" s="52">
        <v>300</v>
      </c>
      <c r="P396" s="52">
        <v>16500</v>
      </c>
      <c r="T396" s="52">
        <f t="shared" si="86"/>
        <v>0</v>
      </c>
      <c r="U396" s="51" t="s">
        <v>1381</v>
      </c>
      <c r="V396" s="51">
        <f t="shared" ref="V396:V406" si="88">$AY$1*H398</f>
        <v>3057.502790300488</v>
      </c>
      <c r="AY396">
        <v>0</v>
      </c>
    </row>
    <row r="397" spans="1:51" x14ac:dyDescent="0.25">
      <c r="A397" s="2" t="s">
        <v>301</v>
      </c>
      <c r="H397" s="52">
        <f t="shared" si="87"/>
        <v>0</v>
      </c>
      <c r="L397" s="52">
        <f>K397*AF$1</f>
        <v>0</v>
      </c>
      <c r="O397" s="54">
        <v>150</v>
      </c>
      <c r="P397" s="10">
        <v>8250</v>
      </c>
      <c r="Q397" s="10"/>
      <c r="R397" s="10"/>
      <c r="T397" s="52">
        <f t="shared" si="86"/>
        <v>0</v>
      </c>
      <c r="U397" s="51" t="s">
        <v>1384</v>
      </c>
      <c r="V397" s="51">
        <f t="shared" si="88"/>
        <v>3057.502790300488</v>
      </c>
      <c r="AG397">
        <v>0</v>
      </c>
      <c r="AH397">
        <v>0</v>
      </c>
      <c r="AY397">
        <v>0</v>
      </c>
    </row>
    <row r="398" spans="1:51" x14ac:dyDescent="0.25">
      <c r="A398" s="4" t="s">
        <v>32</v>
      </c>
      <c r="F398" s="52">
        <v>140</v>
      </c>
      <c r="G398" s="52">
        <v>84</v>
      </c>
      <c r="H398" s="52">
        <f>AY398</f>
        <v>3159.6034880757302</v>
      </c>
      <c r="K398" s="52">
        <v>70</v>
      </c>
      <c r="L398" s="52">
        <f>K398*AF$1</f>
        <v>2100</v>
      </c>
      <c r="T398" s="52">
        <f t="shared" si="86"/>
        <v>0</v>
      </c>
      <c r="V398" s="51">
        <f t="shared" si="88"/>
        <v>0</v>
      </c>
      <c r="AG398">
        <v>84</v>
      </c>
      <c r="AH398">
        <v>56</v>
      </c>
      <c r="AY398">
        <v>3159.6034880757302</v>
      </c>
    </row>
    <row r="399" spans="1:51" x14ac:dyDescent="0.25">
      <c r="A399" s="4" t="s">
        <v>33</v>
      </c>
      <c r="F399" s="52">
        <v>140</v>
      </c>
      <c r="G399" s="52">
        <v>84</v>
      </c>
      <c r="H399" s="52">
        <f t="shared" ref="H399:H409" si="89">AY399</f>
        <v>3159.6034880757302</v>
      </c>
      <c r="L399" s="52">
        <f>K399*AF$1</f>
        <v>0</v>
      </c>
      <c r="O399" s="54">
        <v>280</v>
      </c>
      <c r="P399" s="10">
        <v>15400</v>
      </c>
      <c r="Q399" s="10"/>
      <c r="R399" s="10"/>
      <c r="T399" s="52">
        <f t="shared" si="86"/>
        <v>0</v>
      </c>
      <c r="U399" s="51" t="s">
        <v>1384</v>
      </c>
      <c r="V399" s="51">
        <f t="shared" si="88"/>
        <v>0</v>
      </c>
      <c r="AG399">
        <v>84</v>
      </c>
      <c r="AH399">
        <v>56</v>
      </c>
      <c r="AY399">
        <v>3159.6034880757302</v>
      </c>
    </row>
    <row r="400" spans="1:51" x14ac:dyDescent="0.25">
      <c r="A400" s="4" t="s">
        <v>48</v>
      </c>
      <c r="H400" s="52">
        <f t="shared" si="89"/>
        <v>0</v>
      </c>
      <c r="K400" s="52">
        <v>130</v>
      </c>
      <c r="L400" s="52">
        <f>K400*AF$1</f>
        <v>3900</v>
      </c>
      <c r="O400" s="52">
        <v>250</v>
      </c>
      <c r="P400" s="52">
        <v>13750</v>
      </c>
      <c r="S400" s="11">
        <v>210</v>
      </c>
      <c r="T400" s="52">
        <f t="shared" si="86"/>
        <v>10186.059155544539</v>
      </c>
      <c r="U400" s="51" t="s">
        <v>1381</v>
      </c>
      <c r="V400" s="51">
        <f t="shared" si="88"/>
        <v>0</v>
      </c>
      <c r="AG400">
        <v>0</v>
      </c>
      <c r="AH400">
        <v>0</v>
      </c>
      <c r="AY400">
        <v>0</v>
      </c>
    </row>
    <row r="401" spans="1:51" x14ac:dyDescent="0.25">
      <c r="A401" s="5" t="s">
        <v>302</v>
      </c>
      <c r="H401" s="52">
        <f t="shared" si="89"/>
        <v>0</v>
      </c>
      <c r="L401" s="52">
        <f>K401*AF$1</f>
        <v>0</v>
      </c>
      <c r="O401" s="54">
        <v>100</v>
      </c>
      <c r="P401" s="10">
        <v>5500</v>
      </c>
      <c r="Q401" s="10"/>
      <c r="R401" s="10"/>
      <c r="T401" s="52">
        <f t="shared" si="86"/>
        <v>0</v>
      </c>
      <c r="U401" s="51" t="s">
        <v>1384</v>
      </c>
      <c r="V401" s="51">
        <f t="shared" si="88"/>
        <v>0</v>
      </c>
      <c r="AG401">
        <v>0</v>
      </c>
      <c r="AH401">
        <v>0</v>
      </c>
      <c r="AY401">
        <v>0</v>
      </c>
    </row>
    <row r="402" spans="1:51" x14ac:dyDescent="0.25">
      <c r="A402" s="5" t="s">
        <v>1417</v>
      </c>
      <c r="H402" s="52">
        <f t="shared" si="89"/>
        <v>0</v>
      </c>
      <c r="O402" s="54">
        <v>200</v>
      </c>
      <c r="P402" s="10">
        <v>11000</v>
      </c>
      <c r="Q402" s="10"/>
      <c r="R402" s="10"/>
      <c r="T402" s="52">
        <f t="shared" si="86"/>
        <v>0</v>
      </c>
      <c r="U402" s="51" t="s">
        <v>1381</v>
      </c>
      <c r="V402" s="51">
        <f t="shared" si="88"/>
        <v>0</v>
      </c>
      <c r="AY402">
        <v>0</v>
      </c>
    </row>
    <row r="403" spans="1:51" x14ac:dyDescent="0.25">
      <c r="A403" s="5" t="s">
        <v>1418</v>
      </c>
      <c r="H403" s="52">
        <f t="shared" si="89"/>
        <v>0</v>
      </c>
      <c r="O403" s="54">
        <v>300</v>
      </c>
      <c r="P403" s="10">
        <v>16500</v>
      </c>
      <c r="Q403" s="10"/>
      <c r="R403" s="10"/>
      <c r="T403" s="52">
        <f t="shared" si="86"/>
        <v>0</v>
      </c>
      <c r="U403" s="51" t="s">
        <v>1381</v>
      </c>
      <c r="V403" s="51">
        <f t="shared" si="88"/>
        <v>0</v>
      </c>
      <c r="AY403">
        <v>0</v>
      </c>
    </row>
    <row r="404" spans="1:51" x14ac:dyDescent="0.25">
      <c r="A404" s="5" t="s">
        <v>1419</v>
      </c>
      <c r="H404" s="52">
        <f t="shared" si="89"/>
        <v>0</v>
      </c>
      <c r="O404" s="54">
        <v>320</v>
      </c>
      <c r="P404" s="10">
        <v>17600</v>
      </c>
      <c r="Q404" s="10"/>
      <c r="R404" s="10"/>
      <c r="T404" s="52">
        <f t="shared" si="86"/>
        <v>0</v>
      </c>
      <c r="U404" s="51" t="s">
        <v>1381</v>
      </c>
      <c r="V404" s="51">
        <f t="shared" si="88"/>
        <v>0</v>
      </c>
      <c r="AY404">
        <v>0</v>
      </c>
    </row>
    <row r="405" spans="1:51" x14ac:dyDescent="0.25">
      <c r="A405" s="5" t="s">
        <v>303</v>
      </c>
      <c r="H405" s="52">
        <f t="shared" si="89"/>
        <v>0</v>
      </c>
      <c r="L405" s="52">
        <f t="shared" ref="L405:L422" si="90">K405*AF$1</f>
        <v>0</v>
      </c>
      <c r="O405" s="54">
        <v>450</v>
      </c>
      <c r="P405" s="10">
        <v>24750</v>
      </c>
      <c r="Q405" s="10"/>
      <c r="R405" s="10"/>
      <c r="T405" s="52">
        <f t="shared" si="86"/>
        <v>0</v>
      </c>
      <c r="U405" s="51" t="s">
        <v>1384</v>
      </c>
      <c r="V405" s="51">
        <f t="shared" si="88"/>
        <v>2183.9305645003487</v>
      </c>
      <c r="AG405">
        <v>0</v>
      </c>
      <c r="AH405">
        <v>0</v>
      </c>
      <c r="AY405">
        <v>0</v>
      </c>
    </row>
    <row r="406" spans="1:51" x14ac:dyDescent="0.25">
      <c r="A406" s="5" t="s">
        <v>304</v>
      </c>
      <c r="H406" s="52">
        <f t="shared" si="89"/>
        <v>0</v>
      </c>
      <c r="L406" s="52">
        <f t="shared" si="90"/>
        <v>0</v>
      </c>
      <c r="O406" s="54">
        <v>160</v>
      </c>
      <c r="P406" s="10">
        <v>8800</v>
      </c>
      <c r="Q406" s="10"/>
      <c r="R406" s="10"/>
      <c r="T406" s="52">
        <f t="shared" si="86"/>
        <v>0</v>
      </c>
      <c r="U406" s="51" t="s">
        <v>1384</v>
      </c>
      <c r="V406" s="51">
        <f t="shared" si="88"/>
        <v>0</v>
      </c>
      <c r="AG406">
        <v>0</v>
      </c>
      <c r="AH406">
        <v>0</v>
      </c>
      <c r="AY406">
        <v>0</v>
      </c>
    </row>
    <row r="407" spans="1:51" x14ac:dyDescent="0.25">
      <c r="A407" s="3" t="s">
        <v>384</v>
      </c>
      <c r="F407" s="53">
        <v>100</v>
      </c>
      <c r="G407" s="53">
        <v>60</v>
      </c>
      <c r="H407" s="52">
        <f t="shared" si="89"/>
        <v>2256.8596343398071</v>
      </c>
      <c r="L407" s="52">
        <f t="shared" si="90"/>
        <v>0</v>
      </c>
      <c r="S407" s="28">
        <v>24</v>
      </c>
      <c r="T407" s="52">
        <f t="shared" si="86"/>
        <v>1164.1210463479474</v>
      </c>
      <c r="V407" s="51" t="e">
        <f>$AY$1*#REF!</f>
        <v>#REF!</v>
      </c>
      <c r="AG407">
        <v>60</v>
      </c>
      <c r="AH407">
        <v>40</v>
      </c>
      <c r="AY407">
        <v>2256.8596343398071</v>
      </c>
    </row>
    <row r="408" spans="1:51" x14ac:dyDescent="0.25">
      <c r="A408" s="7" t="s">
        <v>385</v>
      </c>
      <c r="H408" s="52">
        <f t="shared" si="89"/>
        <v>0</v>
      </c>
      <c r="L408" s="52">
        <f t="shared" si="90"/>
        <v>0</v>
      </c>
      <c r="S408" s="28">
        <v>50</v>
      </c>
      <c r="T408" s="52">
        <f t="shared" si="86"/>
        <v>2425.2521798915568</v>
      </c>
      <c r="V408" s="51" t="e">
        <f>$AY$1*#REF!</f>
        <v>#REF!</v>
      </c>
      <c r="AG408">
        <v>0</v>
      </c>
      <c r="AH408">
        <v>0</v>
      </c>
      <c r="AY408">
        <v>0</v>
      </c>
    </row>
    <row r="409" spans="1:51" x14ac:dyDescent="0.25">
      <c r="A409" s="3" t="s">
        <v>386</v>
      </c>
      <c r="F409" s="53">
        <v>10</v>
      </c>
      <c r="G409" s="53">
        <v>6</v>
      </c>
      <c r="H409" s="52">
        <f t="shared" si="89"/>
        <v>225.6859634339807</v>
      </c>
      <c r="K409" s="53">
        <v>15</v>
      </c>
      <c r="L409" s="52">
        <f t="shared" si="90"/>
        <v>450</v>
      </c>
      <c r="O409" s="52">
        <v>300</v>
      </c>
      <c r="P409" s="52">
        <v>16500</v>
      </c>
      <c r="T409" s="52">
        <f t="shared" si="86"/>
        <v>0</v>
      </c>
      <c r="U409" s="51" t="s">
        <v>1381</v>
      </c>
      <c r="V409" s="51" t="e">
        <f>$AY$1*#REF!</f>
        <v>#REF!</v>
      </c>
      <c r="AG409">
        <v>6</v>
      </c>
      <c r="AH409">
        <v>4</v>
      </c>
      <c r="AY409">
        <v>225.6859634339807</v>
      </c>
    </row>
    <row r="410" spans="1:51" x14ac:dyDescent="0.25">
      <c r="A410" s="3" t="s">
        <v>387</v>
      </c>
      <c r="F410" s="122">
        <v>400</v>
      </c>
      <c r="G410" s="122">
        <v>240</v>
      </c>
      <c r="H410" s="125">
        <f>AY410</f>
        <v>9027.4385373592286</v>
      </c>
      <c r="I410" s="125"/>
      <c r="J410" s="125"/>
      <c r="L410" s="52">
        <f t="shared" si="90"/>
        <v>0</v>
      </c>
      <c r="T410" s="52">
        <f t="shared" si="86"/>
        <v>0</v>
      </c>
      <c r="V410" s="51">
        <f>$AY$1*H412</f>
        <v>0</v>
      </c>
      <c r="AG410">
        <v>240</v>
      </c>
      <c r="AH410">
        <v>160</v>
      </c>
      <c r="AY410">
        <v>9027.4385373592286</v>
      </c>
    </row>
    <row r="411" spans="1:51" x14ac:dyDescent="0.25">
      <c r="A411" s="3" t="s">
        <v>305</v>
      </c>
      <c r="F411" s="122"/>
      <c r="G411" s="122"/>
      <c r="H411" s="125"/>
      <c r="I411" s="125"/>
      <c r="J411" s="125"/>
      <c r="L411" s="52">
        <f t="shared" si="90"/>
        <v>0</v>
      </c>
      <c r="O411" s="54">
        <v>300</v>
      </c>
      <c r="P411" s="10">
        <v>16500</v>
      </c>
      <c r="Q411" s="10"/>
      <c r="R411" s="10"/>
      <c r="S411" s="28">
        <v>150</v>
      </c>
      <c r="T411" s="52">
        <f t="shared" si="86"/>
        <v>7275.7565396746713</v>
      </c>
      <c r="U411" s="51" t="s">
        <v>1384</v>
      </c>
      <c r="V411" s="51">
        <f>$AY$1*H413</f>
        <v>0</v>
      </c>
      <c r="AG411">
        <v>0</v>
      </c>
      <c r="AH411">
        <v>0</v>
      </c>
      <c r="AY411">
        <v>0</v>
      </c>
    </row>
    <row r="412" spans="1:51" x14ac:dyDescent="0.25">
      <c r="A412" s="3" t="s">
        <v>306</v>
      </c>
      <c r="F412" s="122"/>
      <c r="G412" s="122"/>
      <c r="H412" s="125"/>
      <c r="I412" s="125"/>
      <c r="J412" s="125"/>
      <c r="L412" s="52">
        <f t="shared" si="90"/>
        <v>0</v>
      </c>
      <c r="O412" s="54"/>
      <c r="P412" s="54"/>
      <c r="Q412" s="10"/>
      <c r="R412" s="10"/>
      <c r="S412" s="70">
        <v>150</v>
      </c>
      <c r="T412" s="52">
        <f t="shared" si="86"/>
        <v>7275.7565396746713</v>
      </c>
      <c r="U412" s="51" t="s">
        <v>1385</v>
      </c>
      <c r="V412" s="51">
        <f>$AY$1*H414</f>
        <v>0</v>
      </c>
      <c r="AG412">
        <v>0</v>
      </c>
      <c r="AH412">
        <v>0</v>
      </c>
      <c r="AY412">
        <v>0</v>
      </c>
    </row>
    <row r="413" spans="1:51" x14ac:dyDescent="0.25">
      <c r="A413" s="3" t="s">
        <v>388</v>
      </c>
      <c r="F413" s="122"/>
      <c r="G413" s="122"/>
      <c r="H413" s="125"/>
      <c r="I413" s="125"/>
      <c r="J413" s="125"/>
      <c r="L413" s="52">
        <f t="shared" si="90"/>
        <v>0</v>
      </c>
      <c r="T413" s="52">
        <f t="shared" si="86"/>
        <v>0</v>
      </c>
      <c r="V413" s="51" t="e">
        <f>$AY$1*#REF!</f>
        <v>#REF!</v>
      </c>
      <c r="AG413">
        <v>0</v>
      </c>
      <c r="AH413">
        <v>0</v>
      </c>
      <c r="AY413">
        <v>0</v>
      </c>
    </row>
    <row r="414" spans="1:51" x14ac:dyDescent="0.25">
      <c r="A414" s="3" t="s">
        <v>389</v>
      </c>
      <c r="F414" s="122"/>
      <c r="G414" s="122"/>
      <c r="H414" s="125"/>
      <c r="I414" s="125"/>
      <c r="J414" s="125"/>
      <c r="L414" s="52">
        <f t="shared" si="90"/>
        <v>0</v>
      </c>
      <c r="T414" s="52">
        <f t="shared" si="86"/>
        <v>0</v>
      </c>
      <c r="V414" s="51" t="e">
        <f>$AY$1*#REF!</f>
        <v>#REF!</v>
      </c>
      <c r="AG414">
        <v>0</v>
      </c>
      <c r="AH414">
        <v>0</v>
      </c>
      <c r="AY414">
        <v>0</v>
      </c>
    </row>
    <row r="415" spans="1:51" x14ac:dyDescent="0.25">
      <c r="A415" s="7" t="s">
        <v>391</v>
      </c>
      <c r="H415" s="52">
        <f t="shared" ref="H415:H416" si="91">G415*$AD$1</f>
        <v>0</v>
      </c>
      <c r="L415" s="52">
        <f t="shared" si="90"/>
        <v>0</v>
      </c>
      <c r="S415" s="28">
        <v>150</v>
      </c>
      <c r="T415" s="52">
        <f t="shared" si="86"/>
        <v>7275.7565396746713</v>
      </c>
      <c r="V415" s="51" t="e">
        <f>$AY$1*#REF!</f>
        <v>#REF!</v>
      </c>
      <c r="AG415">
        <v>0</v>
      </c>
      <c r="AH415">
        <v>0</v>
      </c>
      <c r="AY415">
        <v>0</v>
      </c>
    </row>
    <row r="416" spans="1:51" x14ac:dyDescent="0.25">
      <c r="A416" s="3" t="s">
        <v>392</v>
      </c>
      <c r="F416" s="53">
        <v>100</v>
      </c>
      <c r="H416" s="52">
        <f t="shared" si="91"/>
        <v>0</v>
      </c>
      <c r="I416" s="53">
        <v>100</v>
      </c>
      <c r="J416" s="52">
        <f>I416*$AD$1</f>
        <v>3887.0401009274665</v>
      </c>
      <c r="L416" s="52">
        <f t="shared" si="90"/>
        <v>0</v>
      </c>
      <c r="O416" s="52">
        <v>300</v>
      </c>
      <c r="P416" s="52">
        <v>16500</v>
      </c>
      <c r="T416" s="52">
        <f t="shared" si="86"/>
        <v>0</v>
      </c>
      <c r="U416" s="51" t="s">
        <v>1381</v>
      </c>
      <c r="V416" s="51" t="e">
        <f>$AY$1*#REF!</f>
        <v>#REF!</v>
      </c>
      <c r="AG416">
        <v>0</v>
      </c>
      <c r="AH416">
        <v>0</v>
      </c>
      <c r="AY416">
        <v>0</v>
      </c>
    </row>
    <row r="417" spans="1:51" x14ac:dyDescent="0.25">
      <c r="A417" s="3" t="s">
        <v>393</v>
      </c>
      <c r="F417" s="122">
        <v>100</v>
      </c>
      <c r="G417" s="122">
        <v>60</v>
      </c>
      <c r="H417" s="125">
        <f>AY417</f>
        <v>2256.8596343398071</v>
      </c>
      <c r="I417" s="125"/>
      <c r="J417" s="125"/>
      <c r="L417" s="52">
        <f t="shared" si="90"/>
        <v>0</v>
      </c>
      <c r="O417" s="52">
        <v>400</v>
      </c>
      <c r="P417" s="52">
        <v>22000</v>
      </c>
      <c r="S417" s="28">
        <v>150</v>
      </c>
      <c r="T417" s="52">
        <f t="shared" si="86"/>
        <v>7275.7565396746713</v>
      </c>
      <c r="U417" s="51" t="s">
        <v>1381</v>
      </c>
      <c r="V417" s="51">
        <f t="shared" ref="V417:V422" si="92">$AY$1*H419</f>
        <v>6551.7916935010462</v>
      </c>
      <c r="AG417">
        <v>60</v>
      </c>
      <c r="AH417">
        <v>40</v>
      </c>
      <c r="AY417">
        <v>2256.8596343398071</v>
      </c>
    </row>
    <row r="418" spans="1:51" x14ac:dyDescent="0.25">
      <c r="A418" s="3" t="s">
        <v>394</v>
      </c>
      <c r="F418" s="122"/>
      <c r="G418" s="122"/>
      <c r="H418" s="125"/>
      <c r="I418" s="125"/>
      <c r="J418" s="125"/>
      <c r="L418" s="52">
        <f t="shared" si="90"/>
        <v>0</v>
      </c>
      <c r="T418" s="52">
        <f t="shared" si="86"/>
        <v>0</v>
      </c>
      <c r="V418" s="51">
        <f t="shared" si="92"/>
        <v>0</v>
      </c>
      <c r="AG418">
        <v>0</v>
      </c>
      <c r="AH418">
        <v>0</v>
      </c>
      <c r="AY418">
        <v>0</v>
      </c>
    </row>
    <row r="419" spans="1:51" x14ac:dyDescent="0.25">
      <c r="A419" s="3" t="s">
        <v>395</v>
      </c>
      <c r="F419" s="122">
        <v>300</v>
      </c>
      <c r="G419" s="122">
        <v>180</v>
      </c>
      <c r="H419" s="125">
        <f>AY419</f>
        <v>6770.5789030194219</v>
      </c>
      <c r="I419" s="125"/>
      <c r="J419" s="125"/>
      <c r="L419" s="52">
        <f t="shared" si="90"/>
        <v>0</v>
      </c>
      <c r="T419" s="52">
        <f t="shared" si="86"/>
        <v>0</v>
      </c>
      <c r="V419" s="51">
        <f t="shared" si="92"/>
        <v>2183.9305645003487</v>
      </c>
      <c r="AG419">
        <v>180</v>
      </c>
      <c r="AH419">
        <v>120</v>
      </c>
      <c r="AY419">
        <v>6770.5789030194219</v>
      </c>
    </row>
    <row r="420" spans="1:51" x14ac:dyDescent="0.25">
      <c r="A420" s="3" t="s">
        <v>390</v>
      </c>
      <c r="F420" s="122"/>
      <c r="G420" s="122"/>
      <c r="H420" s="125"/>
      <c r="I420" s="125"/>
      <c r="J420" s="125"/>
      <c r="K420" s="53">
        <v>10</v>
      </c>
      <c r="L420" s="52">
        <f t="shared" si="90"/>
        <v>300</v>
      </c>
      <c r="T420" s="52">
        <f t="shared" si="86"/>
        <v>0</v>
      </c>
      <c r="V420" s="51">
        <f t="shared" si="92"/>
        <v>0</v>
      </c>
      <c r="AG420">
        <v>0</v>
      </c>
      <c r="AH420">
        <v>0</v>
      </c>
      <c r="AY420">
        <v>0</v>
      </c>
    </row>
    <row r="421" spans="1:51" x14ac:dyDescent="0.25">
      <c r="A421" s="3" t="s">
        <v>396</v>
      </c>
      <c r="F421" s="122">
        <v>100</v>
      </c>
      <c r="G421" s="122">
        <v>60</v>
      </c>
      <c r="H421" s="125">
        <f>AY421</f>
        <v>2256.8596343398071</v>
      </c>
      <c r="I421" s="125"/>
      <c r="J421" s="125"/>
      <c r="L421" s="52">
        <f t="shared" si="90"/>
        <v>0</v>
      </c>
      <c r="O421" s="52">
        <v>300</v>
      </c>
      <c r="P421" s="52">
        <v>16500</v>
      </c>
      <c r="S421" s="28">
        <v>150</v>
      </c>
      <c r="T421" s="52">
        <f t="shared" si="86"/>
        <v>7275.7565396746713</v>
      </c>
      <c r="U421" s="51" t="s">
        <v>1381</v>
      </c>
      <c r="V421" s="51">
        <f t="shared" si="92"/>
        <v>0</v>
      </c>
      <c r="AG421">
        <v>60</v>
      </c>
      <c r="AH421">
        <v>40</v>
      </c>
      <c r="AY421">
        <v>2256.8596343398071</v>
      </c>
    </row>
    <row r="422" spans="1:51" x14ac:dyDescent="0.25">
      <c r="A422" s="3" t="s">
        <v>397</v>
      </c>
      <c r="F422" s="122"/>
      <c r="G422" s="122"/>
      <c r="H422" s="125"/>
      <c r="I422" s="125"/>
      <c r="J422" s="125"/>
      <c r="L422" s="52">
        <f t="shared" si="90"/>
        <v>0</v>
      </c>
      <c r="T422" s="52">
        <f t="shared" si="86"/>
        <v>0</v>
      </c>
      <c r="V422" s="51">
        <f t="shared" si="92"/>
        <v>0</v>
      </c>
      <c r="AG422">
        <v>0</v>
      </c>
      <c r="AH422">
        <v>0</v>
      </c>
      <c r="AY422">
        <v>0</v>
      </c>
    </row>
    <row r="423" spans="1:51" x14ac:dyDescent="0.25">
      <c r="A423" s="7" t="s">
        <v>1420</v>
      </c>
      <c r="F423" s="53"/>
      <c r="G423" s="53"/>
      <c r="O423" s="52">
        <v>400</v>
      </c>
      <c r="P423" s="52">
        <v>22000</v>
      </c>
      <c r="T423" s="52">
        <f t="shared" si="86"/>
        <v>0</v>
      </c>
      <c r="U423" s="51" t="s">
        <v>1381</v>
      </c>
      <c r="V423" s="51" t="e">
        <f>$AY$1*#REF!</f>
        <v>#REF!</v>
      </c>
      <c r="AY423">
        <v>0</v>
      </c>
    </row>
    <row r="424" spans="1:51" x14ac:dyDescent="0.25">
      <c r="A424" s="7" t="s">
        <v>398</v>
      </c>
      <c r="H424" s="52">
        <f t="shared" ref="H424:H426" si="93">G424*$AD$1</f>
        <v>0</v>
      </c>
      <c r="L424" s="52">
        <f>K424*AF$1</f>
        <v>0</v>
      </c>
      <c r="O424" s="52">
        <v>500</v>
      </c>
      <c r="P424" s="52">
        <v>27500</v>
      </c>
      <c r="S424" s="28">
        <v>150</v>
      </c>
      <c r="T424" s="52">
        <f t="shared" si="86"/>
        <v>7275.7565396746713</v>
      </c>
      <c r="U424" s="51" t="s">
        <v>1381</v>
      </c>
      <c r="V424" s="51" t="e">
        <f>$AY$1*#REF!</f>
        <v>#REF!</v>
      </c>
      <c r="AG424">
        <v>0</v>
      </c>
      <c r="AH424">
        <v>0</v>
      </c>
      <c r="AY424">
        <v>0</v>
      </c>
    </row>
    <row r="425" spans="1:51" x14ac:dyDescent="0.25">
      <c r="A425" s="3" t="s">
        <v>198</v>
      </c>
      <c r="F425" s="53">
        <v>100</v>
      </c>
      <c r="G425" s="53">
        <v>60</v>
      </c>
      <c r="H425" s="52">
        <f>AY425</f>
        <v>2256.8596343398071</v>
      </c>
      <c r="L425" s="52">
        <f>K425*AF$1</f>
        <v>0</v>
      </c>
      <c r="O425" s="54"/>
      <c r="P425" s="54"/>
      <c r="Q425" s="10"/>
      <c r="R425" s="10"/>
      <c r="T425" s="52">
        <f t="shared" si="86"/>
        <v>0</v>
      </c>
      <c r="U425" s="51" t="s">
        <v>1385</v>
      </c>
      <c r="V425" s="51">
        <f>$AY$1*H427</f>
        <v>0</v>
      </c>
      <c r="AG425">
        <v>60</v>
      </c>
      <c r="AH425">
        <v>40</v>
      </c>
      <c r="AY425">
        <v>2256.8596343398071</v>
      </c>
    </row>
    <row r="426" spans="1:51" x14ac:dyDescent="0.25">
      <c r="A426" s="4" t="s">
        <v>62</v>
      </c>
      <c r="H426" s="52">
        <f t="shared" si="93"/>
        <v>0</v>
      </c>
      <c r="L426" s="52">
        <f>K426*AF$1</f>
        <v>0</v>
      </c>
      <c r="S426" s="11">
        <v>200</v>
      </c>
      <c r="T426" s="52">
        <f t="shared" si="86"/>
        <v>9701.0087195662272</v>
      </c>
      <c r="V426" s="51">
        <f>$AY$1*H428</f>
        <v>0</v>
      </c>
      <c r="AG426">
        <v>0</v>
      </c>
      <c r="AH426">
        <v>0</v>
      </c>
      <c r="AY426">
        <v>0</v>
      </c>
    </row>
    <row r="427" spans="1:51" x14ac:dyDescent="0.25">
      <c r="A427" s="4" t="s">
        <v>433</v>
      </c>
      <c r="C427" s="125">
        <v>121313</v>
      </c>
      <c r="F427" s="125" t="s">
        <v>1332</v>
      </c>
      <c r="G427" s="125"/>
      <c r="H427" s="125"/>
      <c r="I427" s="125"/>
      <c r="J427" s="125"/>
      <c r="K427" s="125" t="s">
        <v>1332</v>
      </c>
      <c r="L427" s="125"/>
      <c r="M427" s="125"/>
      <c r="N427" s="125"/>
      <c r="O427" s="125" t="s">
        <v>1332</v>
      </c>
      <c r="P427" s="125"/>
      <c r="Q427" s="125"/>
      <c r="R427" s="125"/>
      <c r="S427" s="125" t="s">
        <v>1346</v>
      </c>
      <c r="T427" s="125"/>
      <c r="V427" s="51" t="e">
        <f>$AY$1*#REF!</f>
        <v>#REF!</v>
      </c>
      <c r="AG427" t="e">
        <v>#VALUE!</v>
      </c>
      <c r="AH427" t="e">
        <v>#VALUE!</v>
      </c>
      <c r="AY427">
        <v>0</v>
      </c>
    </row>
    <row r="428" spans="1:51" x14ac:dyDescent="0.25">
      <c r="A428" s="4" t="s">
        <v>434</v>
      </c>
      <c r="C428" s="125"/>
      <c r="F428" s="125" t="s">
        <v>1332</v>
      </c>
      <c r="G428" s="125"/>
      <c r="H428" s="125"/>
      <c r="I428" s="125"/>
      <c r="J428" s="125"/>
      <c r="K428" s="125" t="s">
        <v>1332</v>
      </c>
      <c r="L428" s="125"/>
      <c r="M428" s="125"/>
      <c r="N428" s="125"/>
      <c r="O428" s="125" t="s">
        <v>1332</v>
      </c>
      <c r="P428" s="125"/>
      <c r="Q428" s="125"/>
      <c r="R428" s="125"/>
      <c r="S428" s="125" t="s">
        <v>1346</v>
      </c>
      <c r="T428" s="125"/>
      <c r="V428" s="51" t="e">
        <f>$AY$1*#REF!</f>
        <v>#REF!</v>
      </c>
      <c r="AG428" t="e">
        <v>#VALUE!</v>
      </c>
      <c r="AH428" t="e">
        <v>#VALUE!</v>
      </c>
      <c r="AY428">
        <v>0</v>
      </c>
    </row>
    <row r="429" spans="1:51" x14ac:dyDescent="0.25">
      <c r="A429" s="4" t="s">
        <v>307</v>
      </c>
      <c r="F429" s="125">
        <v>140</v>
      </c>
      <c r="G429" s="125">
        <v>84</v>
      </c>
      <c r="H429" s="125">
        <f>AY429</f>
        <v>3159.6034880757302</v>
      </c>
      <c r="I429" s="125"/>
      <c r="J429" s="125"/>
      <c r="K429" s="52">
        <v>90</v>
      </c>
      <c r="L429" s="52">
        <f t="shared" ref="L429:L440" si="94">K429*AF$1</f>
        <v>2700</v>
      </c>
      <c r="T429" s="52">
        <f t="shared" ref="T429:T462" si="95">S429*$V$3</f>
        <v>0</v>
      </c>
      <c r="V429" s="51">
        <f>$AY$1*H431</f>
        <v>0</v>
      </c>
      <c r="AG429">
        <v>84</v>
      </c>
      <c r="AH429">
        <v>56</v>
      </c>
      <c r="AY429">
        <v>3159.6034880757302</v>
      </c>
    </row>
    <row r="430" spans="1:51" x14ac:dyDescent="0.25">
      <c r="A430" s="4" t="s">
        <v>308</v>
      </c>
      <c r="F430" s="125"/>
      <c r="G430" s="125"/>
      <c r="H430" s="125"/>
      <c r="I430" s="125"/>
      <c r="J430" s="125"/>
      <c r="L430" s="52">
        <f t="shared" si="94"/>
        <v>0</v>
      </c>
      <c r="T430" s="52">
        <f t="shared" si="95"/>
        <v>0</v>
      </c>
      <c r="V430" s="51">
        <f>$AY$1*H432</f>
        <v>0</v>
      </c>
      <c r="AG430">
        <v>0</v>
      </c>
      <c r="AH430">
        <v>0</v>
      </c>
      <c r="AY430">
        <v>0</v>
      </c>
    </row>
    <row r="431" spans="1:51" x14ac:dyDescent="0.25">
      <c r="A431" s="4" t="s">
        <v>309</v>
      </c>
      <c r="H431" s="52">
        <f t="shared" ref="H431:H439" si="96">G431*$AD$1</f>
        <v>0</v>
      </c>
      <c r="K431" s="52">
        <v>90</v>
      </c>
      <c r="L431" s="52">
        <f t="shared" si="94"/>
        <v>2700</v>
      </c>
      <c r="T431" s="52">
        <f t="shared" si="95"/>
        <v>0</v>
      </c>
      <c r="V431" s="51" t="e">
        <f>$AY$1*#REF!</f>
        <v>#REF!</v>
      </c>
      <c r="AG431">
        <v>0</v>
      </c>
      <c r="AH431">
        <v>0</v>
      </c>
      <c r="AY431">
        <v>0</v>
      </c>
    </row>
    <row r="432" spans="1:51" x14ac:dyDescent="0.25">
      <c r="A432" s="4" t="s">
        <v>310</v>
      </c>
      <c r="H432" s="52">
        <f t="shared" si="96"/>
        <v>0</v>
      </c>
      <c r="K432" s="52">
        <v>130</v>
      </c>
      <c r="L432" s="52">
        <f t="shared" si="94"/>
        <v>3900</v>
      </c>
      <c r="T432" s="52">
        <f t="shared" si="95"/>
        <v>0</v>
      </c>
      <c r="V432" s="51" t="e">
        <f>$AY$1*#REF!</f>
        <v>#REF!</v>
      </c>
      <c r="AG432">
        <v>0</v>
      </c>
      <c r="AH432">
        <v>0</v>
      </c>
      <c r="AY432">
        <v>0</v>
      </c>
    </row>
    <row r="433" spans="1:51" x14ac:dyDescent="0.25">
      <c r="A433" s="4" t="s">
        <v>311</v>
      </c>
      <c r="F433" s="52">
        <v>160</v>
      </c>
      <c r="G433" s="52">
        <v>96</v>
      </c>
      <c r="H433" s="52">
        <f>AY433</f>
        <v>3610.9754149436912</v>
      </c>
      <c r="K433" s="52">
        <v>80</v>
      </c>
      <c r="L433" s="52">
        <f t="shared" si="94"/>
        <v>2400</v>
      </c>
      <c r="O433" s="54">
        <v>300</v>
      </c>
      <c r="P433" s="10">
        <v>16500</v>
      </c>
      <c r="Q433" s="10"/>
      <c r="R433" s="10"/>
      <c r="T433" s="52">
        <f t="shared" si="95"/>
        <v>0</v>
      </c>
      <c r="U433" s="51" t="s">
        <v>1383</v>
      </c>
      <c r="V433" s="51">
        <f>$AY$1*H434</f>
        <v>0</v>
      </c>
      <c r="AG433">
        <v>96</v>
      </c>
      <c r="AH433">
        <v>64</v>
      </c>
      <c r="AY433">
        <v>3610.9754149436912</v>
      </c>
    </row>
    <row r="434" spans="1:51" x14ac:dyDescent="0.25">
      <c r="A434" s="2" t="s">
        <v>312</v>
      </c>
      <c r="H434" s="52">
        <f t="shared" si="96"/>
        <v>0</v>
      </c>
      <c r="L434" s="52">
        <f t="shared" si="94"/>
        <v>0</v>
      </c>
      <c r="O434" s="54">
        <v>300</v>
      </c>
      <c r="P434" s="10">
        <v>16500</v>
      </c>
      <c r="Q434" s="10"/>
      <c r="R434" s="10"/>
      <c r="T434" s="52">
        <f t="shared" si="95"/>
        <v>0</v>
      </c>
      <c r="U434" s="51" t="s">
        <v>1384</v>
      </c>
      <c r="V434" s="51">
        <f t="shared" ref="V434:V439" si="97">$AY$1*H436</f>
        <v>0</v>
      </c>
      <c r="AG434">
        <v>0</v>
      </c>
      <c r="AH434">
        <v>0</v>
      </c>
      <c r="AY434">
        <v>0</v>
      </c>
    </row>
    <row r="435" spans="1:51" x14ac:dyDescent="0.25">
      <c r="A435" s="4" t="s">
        <v>399</v>
      </c>
      <c r="H435" s="52">
        <f t="shared" si="96"/>
        <v>0</v>
      </c>
      <c r="L435" s="52">
        <f t="shared" si="94"/>
        <v>0</v>
      </c>
      <c r="S435" s="11">
        <v>190</v>
      </c>
      <c r="T435" s="52">
        <f t="shared" si="95"/>
        <v>9215.9582835879173</v>
      </c>
      <c r="V435" s="51">
        <f t="shared" si="97"/>
        <v>0</v>
      </c>
      <c r="AG435">
        <v>0</v>
      </c>
      <c r="AH435">
        <v>0</v>
      </c>
      <c r="AY435">
        <v>0</v>
      </c>
    </row>
    <row r="436" spans="1:51" x14ac:dyDescent="0.25">
      <c r="A436" s="4" t="s">
        <v>400</v>
      </c>
      <c r="H436" s="52">
        <f t="shared" si="96"/>
        <v>0</v>
      </c>
      <c r="L436" s="52">
        <f t="shared" si="94"/>
        <v>0</v>
      </c>
      <c r="S436" s="11">
        <v>190</v>
      </c>
      <c r="T436" s="52">
        <f t="shared" si="95"/>
        <v>9215.9582835879173</v>
      </c>
      <c r="V436" s="51">
        <f t="shared" si="97"/>
        <v>0</v>
      </c>
      <c r="AG436">
        <v>0</v>
      </c>
      <c r="AH436">
        <v>0</v>
      </c>
      <c r="AY436">
        <v>0</v>
      </c>
    </row>
    <row r="437" spans="1:51" x14ac:dyDescent="0.25">
      <c r="A437" s="2" t="s">
        <v>313</v>
      </c>
      <c r="H437" s="52">
        <f t="shared" si="96"/>
        <v>0</v>
      </c>
      <c r="L437" s="52">
        <f t="shared" si="94"/>
        <v>0</v>
      </c>
      <c r="O437" s="54">
        <v>140</v>
      </c>
      <c r="P437" s="10">
        <v>7700</v>
      </c>
      <c r="Q437" s="10"/>
      <c r="R437" s="10"/>
      <c r="S437" s="11">
        <v>190</v>
      </c>
      <c r="T437" s="52">
        <f t="shared" si="95"/>
        <v>9215.9582835879173</v>
      </c>
      <c r="U437" s="51" t="s">
        <v>1383</v>
      </c>
      <c r="V437" s="51">
        <f t="shared" si="97"/>
        <v>0</v>
      </c>
      <c r="AG437">
        <v>0</v>
      </c>
      <c r="AH437">
        <v>0</v>
      </c>
      <c r="AY437">
        <v>0</v>
      </c>
    </row>
    <row r="438" spans="1:51" x14ac:dyDescent="0.25">
      <c r="A438" s="7" t="s">
        <v>401</v>
      </c>
      <c r="H438" s="52">
        <f t="shared" si="96"/>
        <v>0</v>
      </c>
      <c r="L438" s="52">
        <f t="shared" si="94"/>
        <v>0</v>
      </c>
      <c r="S438" s="28">
        <v>30</v>
      </c>
      <c r="T438" s="52">
        <f t="shared" si="95"/>
        <v>1455.1513079349343</v>
      </c>
      <c r="V438" s="51">
        <f t="shared" si="97"/>
        <v>873.57222580013934</v>
      </c>
      <c r="AG438">
        <v>0</v>
      </c>
      <c r="AH438">
        <v>0</v>
      </c>
      <c r="AY438">
        <v>0</v>
      </c>
    </row>
    <row r="439" spans="1:51" x14ac:dyDescent="0.25">
      <c r="A439" s="7" t="s">
        <v>402</v>
      </c>
      <c r="H439" s="52">
        <f t="shared" si="96"/>
        <v>0</v>
      </c>
      <c r="L439" s="52">
        <f t="shared" si="94"/>
        <v>0</v>
      </c>
      <c r="S439" s="28">
        <v>50</v>
      </c>
      <c r="T439" s="52">
        <f t="shared" si="95"/>
        <v>2425.2521798915568</v>
      </c>
      <c r="V439" s="51">
        <f t="shared" si="97"/>
        <v>0</v>
      </c>
      <c r="AG439">
        <v>0</v>
      </c>
      <c r="AH439">
        <v>0</v>
      </c>
      <c r="AY439">
        <v>0</v>
      </c>
    </row>
    <row r="440" spans="1:51" x14ac:dyDescent="0.25">
      <c r="A440" s="4" t="s">
        <v>314</v>
      </c>
      <c r="F440" s="125">
        <v>40</v>
      </c>
      <c r="G440" s="125">
        <v>24</v>
      </c>
      <c r="H440" s="125">
        <f>AY440</f>
        <v>902.74385373592281</v>
      </c>
      <c r="I440" s="125"/>
      <c r="J440" s="125"/>
      <c r="K440" s="125">
        <v>110</v>
      </c>
      <c r="L440" s="125">
        <f t="shared" si="94"/>
        <v>3300</v>
      </c>
      <c r="M440" s="125"/>
      <c r="N440" s="125"/>
      <c r="O440" s="54"/>
      <c r="P440" s="54"/>
      <c r="Q440" s="10"/>
      <c r="R440" s="10"/>
      <c r="T440" s="52">
        <f t="shared" si="95"/>
        <v>0</v>
      </c>
      <c r="U440" s="51" t="s">
        <v>1385</v>
      </c>
      <c r="V440" s="51" t="e">
        <f>$AY$1*#REF!</f>
        <v>#REF!</v>
      </c>
      <c r="AG440">
        <v>24</v>
      </c>
      <c r="AH440">
        <v>16</v>
      </c>
      <c r="AY440">
        <v>902.74385373592281</v>
      </c>
    </row>
    <row r="441" spans="1:51" x14ac:dyDescent="0.25">
      <c r="A441" s="4" t="s">
        <v>315</v>
      </c>
      <c r="F441" s="125"/>
      <c r="G441" s="125"/>
      <c r="H441" s="125"/>
      <c r="I441" s="125"/>
      <c r="J441" s="125"/>
      <c r="K441" s="125"/>
      <c r="L441" s="125"/>
      <c r="M441" s="125"/>
      <c r="N441" s="125"/>
      <c r="T441" s="52">
        <f t="shared" si="95"/>
        <v>0</v>
      </c>
      <c r="V441" s="51">
        <f>$AY$1*H442</f>
        <v>2183.9305645003487</v>
      </c>
      <c r="AG441">
        <v>0</v>
      </c>
      <c r="AH441">
        <v>0</v>
      </c>
      <c r="AY441">
        <v>0</v>
      </c>
    </row>
    <row r="442" spans="1:51" x14ac:dyDescent="0.25">
      <c r="A442" s="4" t="s">
        <v>34</v>
      </c>
      <c r="F442" s="52">
        <v>100</v>
      </c>
      <c r="G442" s="52">
        <v>60</v>
      </c>
      <c r="H442" s="52">
        <f>AY442</f>
        <v>2256.8596343398071</v>
      </c>
      <c r="K442" s="52">
        <v>90</v>
      </c>
      <c r="L442" s="52">
        <f t="shared" ref="L442:L448" si="98">K442*AF$1</f>
        <v>2700</v>
      </c>
      <c r="O442" s="54">
        <v>160</v>
      </c>
      <c r="P442" s="10">
        <v>8800</v>
      </c>
      <c r="Q442" s="10"/>
      <c r="R442" s="10"/>
      <c r="S442" s="11">
        <v>120</v>
      </c>
      <c r="T442" s="52">
        <f t="shared" si="95"/>
        <v>5820.6052317397371</v>
      </c>
      <c r="U442" s="51" t="s">
        <v>1384</v>
      </c>
      <c r="V442" s="51" t="e">
        <f>$AY$1*#REF!</f>
        <v>#REF!</v>
      </c>
      <c r="AG442">
        <v>60</v>
      </c>
      <c r="AH442">
        <v>40</v>
      </c>
      <c r="AY442">
        <v>2256.8596343398071</v>
      </c>
    </row>
    <row r="443" spans="1:51" x14ac:dyDescent="0.25">
      <c r="A443" s="5" t="s">
        <v>316</v>
      </c>
      <c r="H443" s="52">
        <f t="shared" ref="H443:H462" si="99">G443*$AD$1</f>
        <v>0</v>
      </c>
      <c r="L443" s="52">
        <f t="shared" si="98"/>
        <v>0</v>
      </c>
      <c r="O443" s="54">
        <v>300</v>
      </c>
      <c r="P443" s="10">
        <v>16500</v>
      </c>
      <c r="Q443" s="10"/>
      <c r="R443" s="10"/>
      <c r="S443" s="11">
        <v>200</v>
      </c>
      <c r="T443" s="52">
        <f t="shared" si="95"/>
        <v>9701.0087195662272</v>
      </c>
      <c r="U443" s="51" t="s">
        <v>1384</v>
      </c>
      <c r="V443" s="51">
        <f>$AY$1*H444</f>
        <v>0</v>
      </c>
      <c r="AG443">
        <v>0</v>
      </c>
      <c r="AH443">
        <v>0</v>
      </c>
      <c r="AY443">
        <v>0</v>
      </c>
    </row>
    <row r="444" spans="1:51" x14ac:dyDescent="0.25">
      <c r="A444" s="2" t="s">
        <v>317</v>
      </c>
      <c r="H444" s="52">
        <f t="shared" si="99"/>
        <v>0</v>
      </c>
      <c r="L444" s="52">
        <f t="shared" si="98"/>
        <v>0</v>
      </c>
      <c r="O444" s="54">
        <v>280</v>
      </c>
      <c r="P444" s="10">
        <v>15400</v>
      </c>
      <c r="Q444" s="10"/>
      <c r="R444" s="10"/>
      <c r="T444" s="52">
        <f t="shared" si="95"/>
        <v>0</v>
      </c>
      <c r="U444" s="51" t="s">
        <v>1384</v>
      </c>
      <c r="V444" s="51">
        <f>$AY$1*H445</f>
        <v>0</v>
      </c>
      <c r="AG444">
        <v>0</v>
      </c>
      <c r="AH444">
        <v>0</v>
      </c>
      <c r="AY444">
        <v>0</v>
      </c>
    </row>
    <row r="445" spans="1:51" x14ac:dyDescent="0.25">
      <c r="A445" s="7" t="s">
        <v>403</v>
      </c>
      <c r="H445" s="52">
        <f t="shared" si="99"/>
        <v>0</v>
      </c>
      <c r="L445" s="52">
        <f t="shared" si="98"/>
        <v>0</v>
      </c>
      <c r="S445" s="28">
        <v>575</v>
      </c>
      <c r="T445" s="52">
        <f t="shared" si="95"/>
        <v>27890.400068752904</v>
      </c>
      <c r="V445" s="51">
        <f>$AY$1*H447</f>
        <v>0</v>
      </c>
      <c r="AG445">
        <v>0</v>
      </c>
      <c r="AH445">
        <v>0</v>
      </c>
      <c r="AY445">
        <v>0</v>
      </c>
    </row>
    <row r="446" spans="1:51" x14ac:dyDescent="0.25">
      <c r="A446" s="7" t="s">
        <v>404</v>
      </c>
      <c r="H446" s="52">
        <f t="shared" si="99"/>
        <v>0</v>
      </c>
      <c r="L446" s="52">
        <f t="shared" si="98"/>
        <v>0</v>
      </c>
      <c r="S446" s="28">
        <v>30</v>
      </c>
      <c r="T446" s="52">
        <f t="shared" si="95"/>
        <v>1455.1513079349343</v>
      </c>
      <c r="V446" s="51">
        <f>$AY$1*H448</f>
        <v>2183.9305645003487</v>
      </c>
      <c r="AG446">
        <v>0</v>
      </c>
      <c r="AH446">
        <v>0</v>
      </c>
      <c r="AY446">
        <v>0</v>
      </c>
    </row>
    <row r="447" spans="1:51" x14ac:dyDescent="0.25">
      <c r="A447" s="7" t="s">
        <v>405</v>
      </c>
      <c r="H447" s="52">
        <f t="shared" si="99"/>
        <v>0</v>
      </c>
      <c r="L447" s="52">
        <f t="shared" si="98"/>
        <v>0</v>
      </c>
      <c r="S447" s="28">
        <v>30</v>
      </c>
      <c r="T447" s="52">
        <f t="shared" si="95"/>
        <v>1455.1513079349343</v>
      </c>
      <c r="V447" s="51">
        <f>$AY$1*H449</f>
        <v>0</v>
      </c>
      <c r="AG447">
        <v>0</v>
      </c>
      <c r="AH447">
        <v>0</v>
      </c>
      <c r="AY447">
        <v>0</v>
      </c>
    </row>
    <row r="448" spans="1:51" x14ac:dyDescent="0.25">
      <c r="A448" s="3" t="s">
        <v>406</v>
      </c>
      <c r="F448" s="53">
        <v>100</v>
      </c>
      <c r="G448" s="53">
        <v>60</v>
      </c>
      <c r="H448" s="52">
        <f>AY448</f>
        <v>2256.8596343398071</v>
      </c>
      <c r="L448" s="52">
        <f t="shared" si="98"/>
        <v>0</v>
      </c>
      <c r="O448" s="54">
        <v>400</v>
      </c>
      <c r="P448" s="10">
        <v>22000</v>
      </c>
      <c r="Q448" s="10"/>
      <c r="R448" s="10"/>
      <c r="T448" s="52">
        <f t="shared" si="95"/>
        <v>0</v>
      </c>
      <c r="U448" s="51" t="s">
        <v>1384</v>
      </c>
      <c r="V448" s="51">
        <f>$AY$1*H450</f>
        <v>0</v>
      </c>
      <c r="AG448">
        <v>60</v>
      </c>
      <c r="AH448">
        <v>40</v>
      </c>
      <c r="AY448">
        <v>2256.8596343398071</v>
      </c>
    </row>
    <row r="449" spans="1:51" x14ac:dyDescent="0.25">
      <c r="A449" s="3" t="s">
        <v>1421</v>
      </c>
      <c r="F449" s="53"/>
      <c r="G449" s="53"/>
      <c r="O449" s="54">
        <v>250</v>
      </c>
      <c r="P449" s="10">
        <v>13750</v>
      </c>
      <c r="Q449" s="10"/>
      <c r="R449" s="10"/>
      <c r="T449" s="52">
        <f t="shared" si="95"/>
        <v>0</v>
      </c>
      <c r="U449" s="51" t="s">
        <v>1381</v>
      </c>
      <c r="V449" s="51">
        <f>$AY$1*H451</f>
        <v>0</v>
      </c>
      <c r="AY449">
        <v>0</v>
      </c>
    </row>
    <row r="450" spans="1:51" x14ac:dyDescent="0.25">
      <c r="A450" s="3" t="s">
        <v>1422</v>
      </c>
      <c r="F450" s="53"/>
      <c r="G450" s="53"/>
      <c r="O450" s="54">
        <v>250</v>
      </c>
      <c r="P450" s="10">
        <v>13750</v>
      </c>
      <c r="Q450" s="10"/>
      <c r="R450" s="10"/>
      <c r="T450" s="52">
        <f t="shared" si="95"/>
        <v>0</v>
      </c>
      <c r="U450" s="51" t="s">
        <v>1381</v>
      </c>
      <c r="V450" s="51" t="e">
        <f>$AY$1*#REF!</f>
        <v>#REF!</v>
      </c>
      <c r="AY450">
        <v>0</v>
      </c>
    </row>
    <row r="451" spans="1:51" x14ac:dyDescent="0.25">
      <c r="A451" s="2" t="s">
        <v>1423</v>
      </c>
      <c r="F451" s="53"/>
      <c r="G451" s="53"/>
      <c r="O451" s="54">
        <v>400</v>
      </c>
      <c r="P451" s="10">
        <v>22000</v>
      </c>
      <c r="Q451" s="10"/>
      <c r="R451" s="10"/>
      <c r="T451" s="52">
        <f t="shared" si="95"/>
        <v>0</v>
      </c>
      <c r="U451" s="51" t="s">
        <v>1381</v>
      </c>
      <c r="V451" s="51" t="e">
        <f>$AY$1*#REF!</f>
        <v>#REF!</v>
      </c>
      <c r="AY451">
        <v>0</v>
      </c>
    </row>
    <row r="452" spans="1:51" x14ac:dyDescent="0.25">
      <c r="A452" s="3" t="s">
        <v>407</v>
      </c>
      <c r="H452" s="52">
        <f t="shared" si="99"/>
        <v>0</v>
      </c>
      <c r="K452" s="53">
        <v>20</v>
      </c>
      <c r="L452" s="52">
        <f>K452*AF$1</f>
        <v>600</v>
      </c>
      <c r="S452" s="28">
        <v>100</v>
      </c>
      <c r="T452" s="52">
        <f t="shared" si="95"/>
        <v>4850.5043597831136</v>
      </c>
      <c r="V452" s="51">
        <f>$AY$1*H454</f>
        <v>2183.9305645003487</v>
      </c>
      <c r="AG452">
        <v>0</v>
      </c>
      <c r="AH452">
        <v>0</v>
      </c>
      <c r="AY452">
        <v>0</v>
      </c>
    </row>
    <row r="453" spans="1:51" x14ac:dyDescent="0.25">
      <c r="A453" s="3" t="s">
        <v>408</v>
      </c>
      <c r="F453" s="53">
        <v>100</v>
      </c>
      <c r="G453" s="53">
        <v>60</v>
      </c>
      <c r="H453" s="52">
        <f>AY453</f>
        <v>2256.8596343398071</v>
      </c>
      <c r="K453" s="53">
        <v>10</v>
      </c>
      <c r="L453" s="52">
        <f>K453*AF$1</f>
        <v>300</v>
      </c>
      <c r="T453" s="52">
        <f t="shared" si="95"/>
        <v>0</v>
      </c>
      <c r="V453" s="51">
        <f>$AY$1*H455</f>
        <v>0</v>
      </c>
      <c r="AG453">
        <v>60</v>
      </c>
      <c r="AH453">
        <v>40</v>
      </c>
      <c r="AY453">
        <v>2256.8596343398071</v>
      </c>
    </row>
    <row r="454" spans="1:51" x14ac:dyDescent="0.25">
      <c r="A454" s="3" t="s">
        <v>409</v>
      </c>
      <c r="F454" s="53">
        <v>100</v>
      </c>
      <c r="G454" s="53">
        <v>60</v>
      </c>
      <c r="H454" s="52">
        <f>AY454</f>
        <v>2256.8596343398071</v>
      </c>
      <c r="K454" s="53">
        <v>15</v>
      </c>
      <c r="L454" s="52">
        <f>K454*AF$1</f>
        <v>450</v>
      </c>
      <c r="T454" s="52">
        <f t="shared" si="95"/>
        <v>0</v>
      </c>
      <c r="V454" s="51">
        <f>$AY$1*H456</f>
        <v>0</v>
      </c>
      <c r="AG454">
        <v>60</v>
      </c>
      <c r="AH454">
        <v>40</v>
      </c>
      <c r="AY454">
        <v>2256.8596343398071</v>
      </c>
    </row>
    <row r="455" spans="1:51" x14ac:dyDescent="0.25">
      <c r="A455" s="2" t="s">
        <v>318</v>
      </c>
      <c r="H455" s="52">
        <f t="shared" si="99"/>
        <v>0</v>
      </c>
      <c r="K455" s="53">
        <v>15</v>
      </c>
      <c r="L455" s="52">
        <f>K455*AF$1</f>
        <v>450</v>
      </c>
      <c r="O455" s="54"/>
      <c r="P455" s="54"/>
      <c r="Q455" s="10"/>
      <c r="R455" s="10"/>
      <c r="T455" s="52">
        <f t="shared" si="95"/>
        <v>0</v>
      </c>
      <c r="U455" s="51" t="s">
        <v>1385</v>
      </c>
      <c r="V455" s="51" t="e">
        <f>$AY$1*#REF!</f>
        <v>#REF!</v>
      </c>
      <c r="AG455">
        <v>0</v>
      </c>
      <c r="AH455">
        <v>0</v>
      </c>
      <c r="AY455">
        <v>0</v>
      </c>
    </row>
    <row r="456" spans="1:51" x14ac:dyDescent="0.25">
      <c r="A456" s="7" t="s">
        <v>410</v>
      </c>
      <c r="H456" s="52">
        <f t="shared" si="99"/>
        <v>0</v>
      </c>
      <c r="L456" s="52">
        <f>K456*AF$1</f>
        <v>0</v>
      </c>
      <c r="S456" s="28">
        <v>100</v>
      </c>
      <c r="T456" s="52">
        <f t="shared" si="95"/>
        <v>4850.5043597831136</v>
      </c>
      <c r="V456" s="51" t="e">
        <f>$AY$1*#REF!</f>
        <v>#REF!</v>
      </c>
      <c r="AG456">
        <v>0</v>
      </c>
      <c r="AH456">
        <v>0</v>
      </c>
      <c r="AY456">
        <v>0</v>
      </c>
    </row>
    <row r="457" spans="1:51" x14ac:dyDescent="0.25">
      <c r="A457" s="3" t="s">
        <v>1424</v>
      </c>
      <c r="F457" s="53"/>
      <c r="I457" s="53"/>
      <c r="O457" s="52">
        <v>150</v>
      </c>
      <c r="P457" s="52">
        <v>8250</v>
      </c>
      <c r="T457" s="52">
        <f t="shared" si="95"/>
        <v>0</v>
      </c>
      <c r="U457" s="51" t="s">
        <v>1381</v>
      </c>
      <c r="V457" s="51" t="e">
        <f>$AY$1*#REF!</f>
        <v>#REF!</v>
      </c>
      <c r="AY457">
        <v>0</v>
      </c>
    </row>
    <row r="458" spans="1:51" x14ac:dyDescent="0.25">
      <c r="A458" s="4" t="s">
        <v>319</v>
      </c>
      <c r="F458" s="52">
        <v>70</v>
      </c>
      <c r="G458" s="52">
        <v>42</v>
      </c>
      <c r="H458" s="52">
        <f>AY458</f>
        <v>1579.8017440378651</v>
      </c>
      <c r="L458" s="52">
        <f>K458*AF$1</f>
        <v>0</v>
      </c>
      <c r="O458" s="54">
        <v>240</v>
      </c>
      <c r="P458" s="10">
        <v>13200</v>
      </c>
      <c r="Q458" s="10"/>
      <c r="R458" s="10"/>
      <c r="T458" s="52">
        <f t="shared" si="95"/>
        <v>0</v>
      </c>
      <c r="U458" s="51" t="s">
        <v>1384</v>
      </c>
      <c r="V458" s="51">
        <f>$AY$1*H459</f>
        <v>0</v>
      </c>
      <c r="AG458">
        <v>42</v>
      </c>
      <c r="AH458">
        <v>28</v>
      </c>
      <c r="AY458">
        <v>1579.8017440378651</v>
      </c>
    </row>
    <row r="459" spans="1:51" x14ac:dyDescent="0.25">
      <c r="A459" s="5" t="s">
        <v>320</v>
      </c>
      <c r="H459" s="52">
        <f t="shared" si="99"/>
        <v>0</v>
      </c>
      <c r="L459" s="52">
        <f>K459*AF$1</f>
        <v>0</v>
      </c>
      <c r="O459" s="54">
        <v>240</v>
      </c>
      <c r="P459" s="10">
        <v>13227</v>
      </c>
      <c r="Q459" s="10"/>
      <c r="R459" s="10"/>
      <c r="T459" s="52">
        <f t="shared" si="95"/>
        <v>0</v>
      </c>
      <c r="U459" s="51" t="s">
        <v>1384</v>
      </c>
      <c r="V459" s="51" t="e">
        <f>$AY$1*#REF!</f>
        <v>#REF!</v>
      </c>
      <c r="AG459">
        <v>0</v>
      </c>
      <c r="AH459">
        <v>0</v>
      </c>
      <c r="AY459">
        <v>0</v>
      </c>
    </row>
    <row r="460" spans="1:51" x14ac:dyDescent="0.25">
      <c r="A460" s="4" t="s">
        <v>37</v>
      </c>
      <c r="F460" s="52">
        <v>150</v>
      </c>
      <c r="G460" s="52">
        <v>90</v>
      </c>
      <c r="H460" s="52">
        <f>AY460</f>
        <v>3385.2894515097109</v>
      </c>
      <c r="K460" s="52">
        <v>80</v>
      </c>
      <c r="L460" s="52">
        <f>K460*AF$1</f>
        <v>2400</v>
      </c>
      <c r="T460" s="52">
        <f t="shared" si="95"/>
        <v>0</v>
      </c>
      <c r="V460" s="51" t="e">
        <f>$AY$1*#REF!</f>
        <v>#REF!</v>
      </c>
      <c r="AG460">
        <v>90</v>
      </c>
      <c r="AH460">
        <v>60</v>
      </c>
      <c r="AY460">
        <v>3385.2894515097109</v>
      </c>
    </row>
    <row r="461" spans="1:51" x14ac:dyDescent="0.25">
      <c r="A461" s="2" t="s">
        <v>321</v>
      </c>
      <c r="H461" s="52">
        <f t="shared" si="99"/>
        <v>0</v>
      </c>
      <c r="L461" s="52">
        <f>K461*AF$1</f>
        <v>0</v>
      </c>
      <c r="O461" s="54">
        <v>140</v>
      </c>
      <c r="P461" s="10">
        <v>7700</v>
      </c>
      <c r="Q461" s="10"/>
      <c r="R461" s="10"/>
      <c r="T461" s="52">
        <f t="shared" si="95"/>
        <v>0</v>
      </c>
      <c r="U461" s="51" t="s">
        <v>1383</v>
      </c>
      <c r="V461" s="51">
        <f>$AY$1*H463</f>
        <v>0</v>
      </c>
      <c r="AG461">
        <v>0</v>
      </c>
      <c r="AH461">
        <v>0</v>
      </c>
      <c r="AY461">
        <v>0</v>
      </c>
    </row>
    <row r="462" spans="1:51" x14ac:dyDescent="0.25">
      <c r="A462" s="2" t="s">
        <v>322</v>
      </c>
      <c r="H462" s="52">
        <f t="shared" si="99"/>
        <v>0</v>
      </c>
      <c r="L462" s="52">
        <f>K462*AF$1</f>
        <v>0</v>
      </c>
      <c r="O462" s="54">
        <v>140</v>
      </c>
      <c r="P462" s="10">
        <v>7700</v>
      </c>
      <c r="Q462" s="10"/>
      <c r="R462" s="10"/>
      <c r="T462" s="52">
        <f t="shared" si="95"/>
        <v>0</v>
      </c>
      <c r="U462" s="51" t="s">
        <v>1383</v>
      </c>
      <c r="V462" s="51">
        <f>$AY$1*H464</f>
        <v>0</v>
      </c>
      <c r="AG462">
        <v>0</v>
      </c>
      <c r="AH462">
        <v>0</v>
      </c>
      <c r="AY462">
        <v>0</v>
      </c>
    </row>
    <row r="463" spans="1:51" x14ac:dyDescent="0.25">
      <c r="A463" s="2" t="s">
        <v>435</v>
      </c>
      <c r="C463" s="52">
        <v>121313</v>
      </c>
      <c r="F463" s="125" t="s">
        <v>1332</v>
      </c>
      <c r="G463" s="125"/>
      <c r="H463" s="125"/>
      <c r="I463" s="125"/>
      <c r="J463" s="125"/>
      <c r="K463" s="125" t="s">
        <v>1332</v>
      </c>
      <c r="L463" s="125"/>
      <c r="M463" s="125"/>
      <c r="N463" s="125"/>
      <c r="O463" s="125" t="s">
        <v>1347</v>
      </c>
      <c r="P463" s="125"/>
      <c r="Q463" s="125"/>
      <c r="R463" s="125"/>
      <c r="S463" s="125"/>
      <c r="T463" s="125"/>
      <c r="V463" s="51">
        <f>$AY$1*H465</f>
        <v>0</v>
      </c>
      <c r="AG463" t="e">
        <v>#VALUE!</v>
      </c>
      <c r="AH463" t="e">
        <v>#VALUE!</v>
      </c>
      <c r="AY463">
        <v>0</v>
      </c>
    </row>
    <row r="464" spans="1:51" x14ac:dyDescent="0.25">
      <c r="A464" s="2" t="s">
        <v>323</v>
      </c>
      <c r="H464" s="52">
        <f t="shared" ref="H464:H471" si="100">G464*$AD$1</f>
        <v>0</v>
      </c>
      <c r="L464" s="52">
        <f t="shared" ref="L464:L474" si="101">K464*AF$1</f>
        <v>0</v>
      </c>
      <c r="O464" s="54">
        <v>300</v>
      </c>
      <c r="P464" s="10">
        <v>16500</v>
      </c>
      <c r="Q464" s="10"/>
      <c r="R464" s="10"/>
      <c r="T464" s="52">
        <f t="shared" ref="T464:T474" si="102">S464*$V$3</f>
        <v>0</v>
      </c>
      <c r="U464" s="51" t="s">
        <v>1384</v>
      </c>
      <c r="V464" s="51">
        <f>$AY$1*H466</f>
        <v>0</v>
      </c>
      <c r="AG464">
        <v>0</v>
      </c>
      <c r="AH464">
        <v>0</v>
      </c>
      <c r="AY464">
        <v>0</v>
      </c>
    </row>
    <row r="465" spans="1:51" x14ac:dyDescent="0.25">
      <c r="A465" s="2" t="s">
        <v>324</v>
      </c>
      <c r="H465" s="52">
        <f t="shared" si="100"/>
        <v>0</v>
      </c>
      <c r="L465" s="52">
        <f t="shared" si="101"/>
        <v>0</v>
      </c>
      <c r="O465" s="54">
        <v>300</v>
      </c>
      <c r="P465" s="10">
        <v>16500</v>
      </c>
      <c r="Q465" s="10"/>
      <c r="R465" s="10"/>
      <c r="T465" s="52">
        <f t="shared" si="102"/>
        <v>0</v>
      </c>
      <c r="U465" s="51" t="s">
        <v>1384</v>
      </c>
      <c r="V465" s="51" t="e">
        <f>$AY$1*#REF!</f>
        <v>#REF!</v>
      </c>
      <c r="AG465">
        <v>0</v>
      </c>
      <c r="AH465">
        <v>0</v>
      </c>
      <c r="AY465">
        <v>0</v>
      </c>
    </row>
    <row r="466" spans="1:51" x14ac:dyDescent="0.25">
      <c r="A466" s="4" t="s">
        <v>411</v>
      </c>
      <c r="H466" s="52">
        <f t="shared" si="100"/>
        <v>0</v>
      </c>
      <c r="L466" s="52">
        <f t="shared" si="101"/>
        <v>0</v>
      </c>
      <c r="S466" s="11">
        <v>110</v>
      </c>
      <c r="T466" s="52">
        <f t="shared" si="102"/>
        <v>5335.5547957614253</v>
      </c>
      <c r="V466" s="51" t="e">
        <f>$AY$1*#REF!</f>
        <v>#REF!</v>
      </c>
      <c r="AG466">
        <v>0</v>
      </c>
      <c r="AH466">
        <v>0</v>
      </c>
      <c r="AY466">
        <v>0</v>
      </c>
    </row>
    <row r="467" spans="1:51" x14ac:dyDescent="0.25">
      <c r="A467" s="4" t="s">
        <v>38</v>
      </c>
      <c r="F467" s="52">
        <v>150</v>
      </c>
      <c r="G467" s="52">
        <v>90</v>
      </c>
      <c r="H467" s="52">
        <f>AY467</f>
        <v>3385.2894515097109</v>
      </c>
      <c r="L467" s="52">
        <f t="shared" si="101"/>
        <v>0</v>
      </c>
      <c r="O467" s="54">
        <v>280</v>
      </c>
      <c r="P467" s="10">
        <v>15400</v>
      </c>
      <c r="Q467" s="10"/>
      <c r="R467" s="10"/>
      <c r="T467" s="52">
        <f t="shared" si="102"/>
        <v>0</v>
      </c>
      <c r="U467" s="51" t="s">
        <v>1384</v>
      </c>
      <c r="V467" s="51">
        <f>$AY$1*H469</f>
        <v>0</v>
      </c>
      <c r="AG467">
        <v>90</v>
      </c>
      <c r="AH467">
        <v>60</v>
      </c>
      <c r="AY467">
        <v>3385.2894515097109</v>
      </c>
    </row>
    <row r="468" spans="1:51" x14ac:dyDescent="0.25">
      <c r="A468" s="4" t="s">
        <v>39</v>
      </c>
      <c r="F468" s="52">
        <v>140</v>
      </c>
      <c r="H468" s="52">
        <f t="shared" si="100"/>
        <v>0</v>
      </c>
      <c r="I468" s="52">
        <v>140</v>
      </c>
      <c r="J468" s="52">
        <f>I468*$AD$1</f>
        <v>5441.8561412984536</v>
      </c>
      <c r="L468" s="52">
        <f t="shared" si="101"/>
        <v>0</v>
      </c>
      <c r="T468" s="52">
        <f t="shared" si="102"/>
        <v>0</v>
      </c>
      <c r="V468" s="51" t="e">
        <f>$AY$1*#REF!</f>
        <v>#REF!</v>
      </c>
      <c r="AG468">
        <v>0</v>
      </c>
      <c r="AH468">
        <v>0</v>
      </c>
      <c r="AY468">
        <v>0</v>
      </c>
    </row>
    <row r="469" spans="1:51" x14ac:dyDescent="0.25">
      <c r="A469" s="5" t="s">
        <v>328</v>
      </c>
      <c r="H469" s="52">
        <f t="shared" si="100"/>
        <v>0</v>
      </c>
      <c r="L469" s="52">
        <f t="shared" si="101"/>
        <v>0</v>
      </c>
      <c r="O469" s="54">
        <v>240</v>
      </c>
      <c r="P469" s="10">
        <v>13200</v>
      </c>
      <c r="Q469" s="10"/>
      <c r="R469" s="10"/>
      <c r="T469" s="52">
        <f t="shared" si="102"/>
        <v>0</v>
      </c>
      <c r="U469" s="51" t="s">
        <v>1384</v>
      </c>
      <c r="V469" s="51">
        <f>$AY$1*H470</f>
        <v>982.76875402515691</v>
      </c>
      <c r="AG469">
        <v>0</v>
      </c>
      <c r="AH469">
        <v>0</v>
      </c>
      <c r="AY469">
        <v>0</v>
      </c>
    </row>
    <row r="470" spans="1:51" x14ac:dyDescent="0.25">
      <c r="A470" s="4" t="s">
        <v>40</v>
      </c>
      <c r="F470" s="52">
        <v>45</v>
      </c>
      <c r="G470" s="52">
        <v>27</v>
      </c>
      <c r="H470" s="52">
        <f>AY470</f>
        <v>1015.5868354529133</v>
      </c>
      <c r="L470" s="52">
        <f t="shared" si="101"/>
        <v>0</v>
      </c>
      <c r="O470" s="54">
        <v>280</v>
      </c>
      <c r="P470" s="10">
        <v>15400</v>
      </c>
      <c r="Q470" s="10"/>
      <c r="R470" s="10"/>
      <c r="T470" s="52">
        <f t="shared" si="102"/>
        <v>0</v>
      </c>
      <c r="U470" s="51" t="s">
        <v>1384</v>
      </c>
      <c r="V470" s="51" t="e">
        <f>$AY$1*#REF!</f>
        <v>#REF!</v>
      </c>
      <c r="AG470">
        <v>27</v>
      </c>
      <c r="AH470">
        <v>18</v>
      </c>
      <c r="AY470">
        <v>1015.5868354529133</v>
      </c>
    </row>
    <row r="471" spans="1:51" x14ac:dyDescent="0.25">
      <c r="A471" s="4" t="s">
        <v>325</v>
      </c>
      <c r="H471" s="52">
        <f t="shared" si="100"/>
        <v>0</v>
      </c>
      <c r="L471" s="52">
        <f t="shared" si="101"/>
        <v>0</v>
      </c>
      <c r="O471" s="54">
        <v>300</v>
      </c>
      <c r="P471" s="10">
        <v>16500</v>
      </c>
      <c r="Q471" s="10"/>
      <c r="R471" s="10"/>
      <c r="T471" s="52">
        <f t="shared" si="102"/>
        <v>0</v>
      </c>
      <c r="U471" s="51" t="s">
        <v>1384</v>
      </c>
      <c r="V471" s="51" t="e">
        <f>$AY$1*#REF!</f>
        <v>#REF!</v>
      </c>
      <c r="AG471">
        <v>0</v>
      </c>
      <c r="AH471">
        <v>0</v>
      </c>
      <c r="AY471">
        <v>0</v>
      </c>
    </row>
    <row r="472" spans="1:51" x14ac:dyDescent="0.25">
      <c r="A472" s="5" t="s">
        <v>326</v>
      </c>
      <c r="F472" s="125">
        <v>180</v>
      </c>
      <c r="G472" s="125">
        <v>108</v>
      </c>
      <c r="H472" s="125">
        <f>AY472</f>
        <v>4062.3473418116532</v>
      </c>
      <c r="I472" s="125"/>
      <c r="J472" s="125"/>
      <c r="L472" s="52">
        <f t="shared" si="101"/>
        <v>0</v>
      </c>
      <c r="O472" s="54"/>
      <c r="P472" s="54"/>
      <c r="Q472" s="10"/>
      <c r="R472" s="10"/>
      <c r="T472" s="52">
        <f t="shared" si="102"/>
        <v>0</v>
      </c>
      <c r="V472" s="51" t="e">
        <f>$AY$1*#REF!</f>
        <v>#REF!</v>
      </c>
      <c r="AG472">
        <v>108</v>
      </c>
      <c r="AH472">
        <v>72</v>
      </c>
      <c r="AY472">
        <v>4062.3473418116532</v>
      </c>
    </row>
    <row r="473" spans="1:51" x14ac:dyDescent="0.25">
      <c r="A473" s="4" t="s">
        <v>327</v>
      </c>
      <c r="F473" s="125"/>
      <c r="G473" s="125"/>
      <c r="H473" s="125"/>
      <c r="I473" s="125"/>
      <c r="J473" s="125"/>
      <c r="L473" s="52">
        <f t="shared" si="101"/>
        <v>0</v>
      </c>
      <c r="T473" s="52">
        <f t="shared" si="102"/>
        <v>0</v>
      </c>
      <c r="V473" s="51">
        <f>$AY$1*H474</f>
        <v>2183.9305645003487</v>
      </c>
      <c r="AG473">
        <v>0</v>
      </c>
      <c r="AH473">
        <v>0</v>
      </c>
      <c r="AY473">
        <v>0</v>
      </c>
    </row>
    <row r="474" spans="1:51" x14ac:dyDescent="0.25">
      <c r="A474" s="3" t="s">
        <v>412</v>
      </c>
      <c r="F474" s="53">
        <v>100</v>
      </c>
      <c r="G474" s="53">
        <v>60</v>
      </c>
      <c r="H474" s="52">
        <f>AY474</f>
        <v>2256.8596343398071</v>
      </c>
      <c r="K474" s="53">
        <v>15</v>
      </c>
      <c r="L474" s="52">
        <f t="shared" si="101"/>
        <v>450</v>
      </c>
      <c r="T474" s="52">
        <f t="shared" si="102"/>
        <v>0</v>
      </c>
      <c r="V474" s="51" t="e">
        <f>$AY$1*#REF!</f>
        <v>#REF!</v>
      </c>
      <c r="AD474">
        <f>1819700/15</f>
        <v>121313.33333333333</v>
      </c>
      <c r="AG474">
        <v>60</v>
      </c>
      <c r="AH474">
        <v>40</v>
      </c>
      <c r="AY474">
        <v>2256.8596343398071</v>
      </c>
    </row>
    <row r="475" spans="1:51" x14ac:dyDescent="0.25">
      <c r="A475" s="19" t="s">
        <v>4</v>
      </c>
      <c r="B475" s="20">
        <f t="shared" ref="B475:T475" si="103">SUM(B5:B474)</f>
        <v>2</v>
      </c>
      <c r="C475" s="20">
        <f t="shared" si="103"/>
        <v>1819700</v>
      </c>
      <c r="D475" s="20">
        <f t="shared" si="103"/>
        <v>29150</v>
      </c>
      <c r="E475" s="20">
        <f t="shared" si="103"/>
        <v>562450</v>
      </c>
      <c r="F475" s="20">
        <f t="shared" si="103"/>
        <v>21600</v>
      </c>
      <c r="G475" s="20">
        <f t="shared" si="103"/>
        <v>12022</v>
      </c>
      <c r="H475" s="20">
        <f t="shared" si="103"/>
        <v>452199.44206721964</v>
      </c>
      <c r="I475" s="20">
        <f t="shared" si="103"/>
        <v>1970</v>
      </c>
      <c r="J475" s="20">
        <f t="shared" si="103"/>
        <v>76574.6899882711</v>
      </c>
      <c r="K475" s="20">
        <f t="shared" si="103"/>
        <v>5995</v>
      </c>
      <c r="L475" s="20">
        <f t="shared" si="103"/>
        <v>179850</v>
      </c>
      <c r="M475" s="20">
        <f t="shared" si="103"/>
        <v>100</v>
      </c>
      <c r="N475" s="20">
        <f t="shared" si="103"/>
        <v>3000</v>
      </c>
      <c r="O475" s="20">
        <f t="shared" si="103"/>
        <v>56602</v>
      </c>
      <c r="P475" s="20">
        <f t="shared" si="103"/>
        <v>3113287</v>
      </c>
      <c r="Q475" s="20">
        <f t="shared" si="103"/>
        <v>710</v>
      </c>
      <c r="R475" s="20">
        <f t="shared" si="103"/>
        <v>39760</v>
      </c>
      <c r="S475" s="20">
        <f t="shared" si="103"/>
        <v>25867</v>
      </c>
      <c r="T475" s="20">
        <f t="shared" si="103"/>
        <v>1254679.9627450989</v>
      </c>
      <c r="U475" s="34">
        <v>-15414.062745102216</v>
      </c>
      <c r="V475" s="51">
        <f>$AY$1*H478</f>
        <v>0</v>
      </c>
      <c r="W475" s="34"/>
      <c r="X475" s="34"/>
      <c r="Y475" s="34"/>
      <c r="Z475" s="34"/>
      <c r="AA475" s="34"/>
      <c r="AB475" s="34"/>
      <c r="AC475" s="34"/>
      <c r="AD475" s="8">
        <f>SUM(AD5:AD474)</f>
        <v>121313.33333333333</v>
      </c>
      <c r="AG475">
        <v>11778</v>
      </c>
      <c r="AH475">
        <v>7852</v>
      </c>
      <c r="AY475">
        <v>452199.44206721982</v>
      </c>
    </row>
    <row r="476" spans="1:51" hidden="1" x14ac:dyDescent="0.25">
      <c r="A476" s="19" t="s">
        <v>1425</v>
      </c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34"/>
      <c r="V476" s="51">
        <f>$AY$1*H479</f>
        <v>7643.756975751221</v>
      </c>
      <c r="W476" s="34"/>
      <c r="X476" s="34"/>
      <c r="Y476" s="34"/>
      <c r="Z476" s="34"/>
      <c r="AA476" s="34"/>
      <c r="AB476" s="34"/>
      <c r="AC476" s="34"/>
      <c r="AD476" s="8"/>
      <c r="AY476">
        <v>0</v>
      </c>
    </row>
    <row r="477" spans="1:51" x14ac:dyDescent="0.25">
      <c r="A477" s="19" t="s">
        <v>1448</v>
      </c>
      <c r="B477" s="20"/>
      <c r="C477" s="20"/>
      <c r="D477" s="20"/>
      <c r="E477" s="20"/>
      <c r="F477" s="20"/>
      <c r="G477" s="123">
        <f>H475/G475</f>
        <v>37.614327238996808</v>
      </c>
      <c r="H477" s="124"/>
      <c r="I477" s="20"/>
      <c r="J477" s="20"/>
      <c r="K477" s="123">
        <f>L475/K475</f>
        <v>30</v>
      </c>
      <c r="L477" s="124"/>
      <c r="M477" s="20"/>
      <c r="N477" s="20"/>
      <c r="O477" s="123">
        <f>P475/O475</f>
        <v>55.0031270979824</v>
      </c>
      <c r="P477" s="124"/>
      <c r="Q477" s="20"/>
      <c r="R477" s="20"/>
      <c r="S477" s="123">
        <f>T475/S475</f>
        <v>48.505043597831168</v>
      </c>
      <c r="T477" s="124"/>
      <c r="U477" s="34"/>
      <c r="W477" s="34"/>
      <c r="X477" s="34"/>
      <c r="Y477" s="34"/>
      <c r="Z477" s="34"/>
      <c r="AA477" s="34"/>
      <c r="AB477" s="34"/>
      <c r="AC477" s="34"/>
      <c r="AD477" s="8"/>
    </row>
    <row r="478" spans="1:51" x14ac:dyDescent="0.25">
      <c r="A478" s="127" t="s">
        <v>437</v>
      </c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32"/>
      <c r="V478" s="51">
        <f t="shared" ref="V478:V487" si="104">$AY$1*H480</f>
        <v>0</v>
      </c>
      <c r="W478" s="32"/>
      <c r="X478" s="32"/>
      <c r="Y478" s="32"/>
      <c r="Z478" s="32"/>
      <c r="AA478" s="32"/>
      <c r="AB478" s="32"/>
      <c r="AC478" s="32"/>
      <c r="AE478">
        <v>52.835497382198952</v>
      </c>
      <c r="AG478">
        <v>0</v>
      </c>
      <c r="AH478">
        <v>0</v>
      </c>
      <c r="AY478">
        <v>0</v>
      </c>
    </row>
    <row r="479" spans="1:51" x14ac:dyDescent="0.25">
      <c r="A479" s="12" t="s">
        <v>438</v>
      </c>
      <c r="F479" s="52">
        <v>350</v>
      </c>
      <c r="G479" s="52">
        <v>210</v>
      </c>
      <c r="H479" s="52">
        <f>AY479</f>
        <v>7899.0087201893257</v>
      </c>
      <c r="K479" s="52">
        <v>280</v>
      </c>
      <c r="L479" s="52">
        <f t="shared" ref="L479:L498" si="105">K479*AF$1</f>
        <v>8400</v>
      </c>
      <c r="T479" s="52">
        <f t="shared" ref="T479:T499" si="106">S479*AE$478</f>
        <v>0</v>
      </c>
      <c r="V479" s="51">
        <f t="shared" si="104"/>
        <v>0</v>
      </c>
      <c r="AG479">
        <v>210</v>
      </c>
      <c r="AH479">
        <v>140</v>
      </c>
      <c r="AY479">
        <v>7899.0087201893257</v>
      </c>
    </row>
    <row r="480" spans="1:51" x14ac:dyDescent="0.25">
      <c r="A480" s="9" t="s">
        <v>439</v>
      </c>
      <c r="H480" s="52">
        <f t="shared" ref="H480:H481" si="107">G480*$AD$1</f>
        <v>0</v>
      </c>
      <c r="L480" s="52">
        <f t="shared" si="105"/>
        <v>0</v>
      </c>
      <c r="O480" s="52">
        <v>320</v>
      </c>
      <c r="P480" s="52">
        <v>18080</v>
      </c>
      <c r="T480" s="52">
        <f t="shared" si="106"/>
        <v>0</v>
      </c>
      <c r="V480" s="51">
        <f t="shared" si="104"/>
        <v>29665.05683446307</v>
      </c>
      <c r="AG480">
        <v>0</v>
      </c>
      <c r="AH480">
        <v>0</v>
      </c>
      <c r="AY480">
        <v>0</v>
      </c>
    </row>
    <row r="481" spans="1:51" x14ac:dyDescent="0.25">
      <c r="A481" s="9" t="s">
        <v>440</v>
      </c>
      <c r="H481" s="52">
        <f t="shared" si="107"/>
        <v>0</v>
      </c>
      <c r="L481" s="52">
        <f t="shared" si="105"/>
        <v>0</v>
      </c>
      <c r="O481" s="52">
        <v>250</v>
      </c>
      <c r="P481" s="52">
        <v>14125</v>
      </c>
      <c r="T481" s="52">
        <f t="shared" si="106"/>
        <v>0</v>
      </c>
      <c r="V481" s="51">
        <f t="shared" si="104"/>
        <v>0</v>
      </c>
      <c r="AG481">
        <v>0</v>
      </c>
      <c r="AH481">
        <v>0</v>
      </c>
      <c r="AY481">
        <v>0</v>
      </c>
    </row>
    <row r="482" spans="1:51" x14ac:dyDescent="0.25">
      <c r="A482" s="9" t="s">
        <v>441</v>
      </c>
      <c r="F482" s="125">
        <v>1192</v>
      </c>
      <c r="G482" s="125">
        <v>815</v>
      </c>
      <c r="H482" s="125">
        <f>AY482</f>
        <v>30655.676699782383</v>
      </c>
      <c r="I482" s="125"/>
      <c r="J482" s="125"/>
      <c r="L482" s="52">
        <f t="shared" si="105"/>
        <v>0</v>
      </c>
      <c r="T482" s="52">
        <f t="shared" si="106"/>
        <v>0</v>
      </c>
      <c r="V482" s="51">
        <f t="shared" si="104"/>
        <v>0</v>
      </c>
      <c r="AG482">
        <v>715.19999999999993</v>
      </c>
      <c r="AH482">
        <v>476.8</v>
      </c>
      <c r="AY482">
        <v>30655.676699782383</v>
      </c>
    </row>
    <row r="483" spans="1:51" x14ac:dyDescent="0.25">
      <c r="A483" s="9" t="s">
        <v>442</v>
      </c>
      <c r="F483" s="125"/>
      <c r="G483" s="125"/>
      <c r="H483" s="125"/>
      <c r="I483" s="125"/>
      <c r="J483" s="125"/>
      <c r="L483" s="52">
        <f t="shared" si="105"/>
        <v>0</v>
      </c>
      <c r="O483" s="52">
        <v>250</v>
      </c>
      <c r="P483" s="52">
        <v>14125</v>
      </c>
      <c r="T483" s="52">
        <f t="shared" si="106"/>
        <v>0</v>
      </c>
      <c r="V483" s="51">
        <f t="shared" si="104"/>
        <v>0</v>
      </c>
      <c r="AG483">
        <v>0</v>
      </c>
      <c r="AH483">
        <v>0</v>
      </c>
      <c r="AY483">
        <v>0</v>
      </c>
    </row>
    <row r="484" spans="1:51" x14ac:dyDescent="0.25">
      <c r="A484" s="9" t="s">
        <v>443</v>
      </c>
      <c r="F484" s="125"/>
      <c r="G484" s="125"/>
      <c r="H484" s="125"/>
      <c r="I484" s="125"/>
      <c r="J484" s="125"/>
      <c r="L484" s="52">
        <f t="shared" si="105"/>
        <v>0</v>
      </c>
      <c r="T484" s="52">
        <f t="shared" si="106"/>
        <v>0</v>
      </c>
      <c r="V484" s="51">
        <f t="shared" si="104"/>
        <v>0</v>
      </c>
      <c r="AG484">
        <v>0</v>
      </c>
      <c r="AH484">
        <v>0</v>
      </c>
      <c r="AY484">
        <v>0</v>
      </c>
    </row>
    <row r="485" spans="1:51" x14ac:dyDescent="0.25">
      <c r="A485" s="13" t="s">
        <v>444</v>
      </c>
      <c r="C485" s="53"/>
      <c r="D485" s="53"/>
      <c r="E485" s="53"/>
      <c r="F485" s="125"/>
      <c r="G485" s="125"/>
      <c r="H485" s="125"/>
      <c r="I485" s="125"/>
      <c r="J485" s="125"/>
      <c r="K485" s="53"/>
      <c r="L485" s="52">
        <f t="shared" si="105"/>
        <v>0</v>
      </c>
      <c r="O485" s="53"/>
      <c r="P485" s="53"/>
      <c r="Q485" s="53"/>
      <c r="R485" s="53"/>
      <c r="S485" s="53">
        <v>100</v>
      </c>
      <c r="T485" s="52">
        <f t="shared" si="106"/>
        <v>5283.5497382198955</v>
      </c>
      <c r="V485" s="51">
        <f t="shared" si="104"/>
        <v>0</v>
      </c>
      <c r="AG485">
        <v>0</v>
      </c>
      <c r="AH485">
        <v>0</v>
      </c>
      <c r="AY485">
        <v>0</v>
      </c>
    </row>
    <row r="486" spans="1:51" x14ac:dyDescent="0.25">
      <c r="A486" s="9" t="s">
        <v>445</v>
      </c>
      <c r="H486" s="52">
        <f t="shared" ref="H486:H526" si="108">G486*$AD$1</f>
        <v>0</v>
      </c>
      <c r="L486" s="52">
        <f t="shared" si="105"/>
        <v>0</v>
      </c>
      <c r="O486" s="52">
        <v>250</v>
      </c>
      <c r="P486" s="52">
        <v>14125</v>
      </c>
      <c r="T486" s="52">
        <f t="shared" si="106"/>
        <v>0</v>
      </c>
      <c r="V486" s="51">
        <f t="shared" si="104"/>
        <v>0</v>
      </c>
      <c r="AG486">
        <v>0</v>
      </c>
      <c r="AH486">
        <v>0</v>
      </c>
      <c r="AY486">
        <v>0</v>
      </c>
    </row>
    <row r="487" spans="1:51" x14ac:dyDescent="0.25">
      <c r="A487" s="13" t="s">
        <v>446</v>
      </c>
      <c r="C487" s="53"/>
      <c r="D487" s="53"/>
      <c r="E487" s="53"/>
      <c r="F487" s="53"/>
      <c r="G487" s="53"/>
      <c r="H487" s="52">
        <f t="shared" si="108"/>
        <v>0</v>
      </c>
      <c r="K487" s="53"/>
      <c r="L487" s="52">
        <f t="shared" si="105"/>
        <v>0</v>
      </c>
      <c r="O487" s="54"/>
      <c r="P487" s="54"/>
      <c r="Q487" s="54"/>
      <c r="R487" s="54"/>
      <c r="S487" s="53">
        <v>100</v>
      </c>
      <c r="T487" s="52">
        <f t="shared" si="106"/>
        <v>5283.5497382198955</v>
      </c>
      <c r="V487" s="51">
        <f t="shared" si="104"/>
        <v>0</v>
      </c>
      <c r="AG487">
        <v>0</v>
      </c>
      <c r="AH487">
        <v>0</v>
      </c>
      <c r="AY487">
        <v>0</v>
      </c>
    </row>
    <row r="488" spans="1:51" x14ac:dyDescent="0.25">
      <c r="A488" s="14" t="s">
        <v>447</v>
      </c>
      <c r="C488" s="53"/>
      <c r="D488" s="53"/>
      <c r="E488" s="53"/>
      <c r="F488" s="53"/>
      <c r="G488" s="53"/>
      <c r="H488" s="52">
        <f t="shared" si="108"/>
        <v>0</v>
      </c>
      <c r="K488" s="53"/>
      <c r="L488" s="52">
        <f t="shared" si="105"/>
        <v>0</v>
      </c>
      <c r="O488" s="54"/>
      <c r="P488" s="54"/>
      <c r="Q488" s="54"/>
      <c r="R488" s="54"/>
      <c r="S488" s="53">
        <v>6</v>
      </c>
      <c r="T488" s="52">
        <f t="shared" si="106"/>
        <v>317.01298429319371</v>
      </c>
      <c r="V488" s="51" t="e">
        <f>$AY$1*#REF!</f>
        <v>#REF!</v>
      </c>
      <c r="AG488">
        <v>0</v>
      </c>
      <c r="AH488">
        <v>0</v>
      </c>
      <c r="AY488">
        <v>0</v>
      </c>
    </row>
    <row r="489" spans="1:51" x14ac:dyDescent="0.25">
      <c r="A489" s="14" t="s">
        <v>448</v>
      </c>
      <c r="C489" s="53"/>
      <c r="D489" s="53"/>
      <c r="E489" s="53"/>
      <c r="F489" s="53"/>
      <c r="G489" s="53"/>
      <c r="H489" s="52">
        <f t="shared" si="108"/>
        <v>0</v>
      </c>
      <c r="K489" s="53"/>
      <c r="L489" s="52">
        <f t="shared" si="105"/>
        <v>0</v>
      </c>
      <c r="O489" s="54"/>
      <c r="P489" s="54"/>
      <c r="Q489" s="54"/>
      <c r="R489" s="54"/>
      <c r="S489" s="53">
        <v>12</v>
      </c>
      <c r="T489" s="52">
        <f t="shared" si="106"/>
        <v>634.02596858638742</v>
      </c>
      <c r="V489" s="51">
        <f>$AY$1*H490</f>
        <v>0</v>
      </c>
      <c r="AG489">
        <v>0</v>
      </c>
      <c r="AH489">
        <v>0</v>
      </c>
      <c r="AY489">
        <v>0</v>
      </c>
    </row>
    <row r="490" spans="1:51" x14ac:dyDescent="0.25">
      <c r="A490" s="15" t="s">
        <v>449</v>
      </c>
      <c r="C490" s="53"/>
      <c r="D490" s="53"/>
      <c r="E490" s="53"/>
      <c r="F490" s="53"/>
      <c r="G490" s="53"/>
      <c r="H490" s="52">
        <f t="shared" si="108"/>
        <v>0</v>
      </c>
      <c r="K490" s="53"/>
      <c r="L490" s="52">
        <f t="shared" si="105"/>
        <v>0</v>
      </c>
      <c r="O490" s="53"/>
      <c r="P490" s="53"/>
      <c r="Q490" s="53"/>
      <c r="R490" s="53"/>
      <c r="S490" s="53">
        <v>25</v>
      </c>
      <c r="T490" s="52">
        <f t="shared" si="106"/>
        <v>1320.8874345549739</v>
      </c>
      <c r="V490" s="51">
        <f t="shared" ref="V490:V507" si="109">$AY$1*H492</f>
        <v>0</v>
      </c>
      <c r="AG490">
        <v>0</v>
      </c>
      <c r="AH490">
        <v>0</v>
      </c>
      <c r="AY490">
        <v>0</v>
      </c>
    </row>
    <row r="491" spans="1:51" x14ac:dyDescent="0.25">
      <c r="A491" s="9" t="s">
        <v>450</v>
      </c>
      <c r="F491" s="52">
        <v>565</v>
      </c>
      <c r="H491" s="52">
        <f t="shared" si="108"/>
        <v>0</v>
      </c>
      <c r="I491" s="52">
        <v>565</v>
      </c>
      <c r="J491" s="52">
        <f>I491*$AD$1</f>
        <v>21961.776570240185</v>
      </c>
      <c r="L491" s="52">
        <f t="shared" si="105"/>
        <v>0</v>
      </c>
      <c r="T491" s="52">
        <f t="shared" si="106"/>
        <v>0</v>
      </c>
      <c r="V491" s="51">
        <f t="shared" si="109"/>
        <v>0</v>
      </c>
      <c r="AG491">
        <v>0</v>
      </c>
      <c r="AH491">
        <v>0</v>
      </c>
      <c r="AY491">
        <v>0</v>
      </c>
    </row>
    <row r="492" spans="1:51" x14ac:dyDescent="0.25">
      <c r="A492" s="9" t="s">
        <v>451</v>
      </c>
      <c r="H492" s="52">
        <f t="shared" si="108"/>
        <v>0</v>
      </c>
      <c r="L492" s="52">
        <f t="shared" si="105"/>
        <v>0</v>
      </c>
      <c r="O492" s="52">
        <v>400</v>
      </c>
      <c r="P492" s="52">
        <v>22600</v>
      </c>
      <c r="T492" s="52">
        <f t="shared" si="106"/>
        <v>0</v>
      </c>
      <c r="V492" s="51">
        <f t="shared" si="109"/>
        <v>0</v>
      </c>
      <c r="AG492">
        <v>0</v>
      </c>
      <c r="AH492">
        <v>0</v>
      </c>
      <c r="AY492">
        <v>0</v>
      </c>
    </row>
    <row r="493" spans="1:51" x14ac:dyDescent="0.25">
      <c r="A493" s="14" t="s">
        <v>452</v>
      </c>
      <c r="C493" s="53"/>
      <c r="D493" s="53"/>
      <c r="E493" s="53"/>
      <c r="F493" s="53"/>
      <c r="G493" s="53"/>
      <c r="H493" s="52">
        <f t="shared" si="108"/>
        <v>0</v>
      </c>
      <c r="K493" s="53"/>
      <c r="L493" s="52">
        <f t="shared" si="105"/>
        <v>0</v>
      </c>
      <c r="O493" s="54"/>
      <c r="P493" s="54"/>
      <c r="Q493" s="54"/>
      <c r="R493" s="54"/>
      <c r="S493" s="53">
        <v>50</v>
      </c>
      <c r="T493" s="52">
        <f t="shared" si="106"/>
        <v>2641.7748691099478</v>
      </c>
      <c r="V493" s="51">
        <f t="shared" si="109"/>
        <v>0</v>
      </c>
      <c r="AG493">
        <v>0</v>
      </c>
      <c r="AH493">
        <v>0</v>
      </c>
      <c r="AY493">
        <v>0</v>
      </c>
    </row>
    <row r="494" spans="1:51" x14ac:dyDescent="0.25">
      <c r="A494" s="14" t="s">
        <v>453</v>
      </c>
      <c r="C494" s="53"/>
      <c r="D494" s="53"/>
      <c r="E494" s="53"/>
      <c r="F494" s="53"/>
      <c r="G494" s="53"/>
      <c r="H494" s="52">
        <f t="shared" si="108"/>
        <v>0</v>
      </c>
      <c r="K494" s="53"/>
      <c r="L494" s="52">
        <f t="shared" si="105"/>
        <v>0</v>
      </c>
      <c r="O494" s="54"/>
      <c r="P494" s="54"/>
      <c r="Q494" s="54"/>
      <c r="R494" s="54"/>
      <c r="S494" s="53">
        <v>100</v>
      </c>
      <c r="T494" s="52">
        <f t="shared" si="106"/>
        <v>5283.5497382198955</v>
      </c>
      <c r="V494" s="51">
        <f t="shared" si="109"/>
        <v>0</v>
      </c>
      <c r="AG494">
        <v>0</v>
      </c>
      <c r="AH494">
        <v>0</v>
      </c>
      <c r="AY494">
        <v>0</v>
      </c>
    </row>
    <row r="495" spans="1:51" x14ac:dyDescent="0.25">
      <c r="A495" s="9" t="s">
        <v>454</v>
      </c>
      <c r="H495" s="52">
        <f t="shared" si="108"/>
        <v>0</v>
      </c>
      <c r="L495" s="52">
        <f t="shared" si="105"/>
        <v>0</v>
      </c>
      <c r="O495" s="52">
        <v>250</v>
      </c>
      <c r="P495" s="52">
        <v>14125</v>
      </c>
      <c r="T495" s="52">
        <f t="shared" si="106"/>
        <v>0</v>
      </c>
      <c r="V495" s="51">
        <f t="shared" si="109"/>
        <v>27990.710068346136</v>
      </c>
      <c r="AG495">
        <v>0</v>
      </c>
      <c r="AH495">
        <v>0</v>
      </c>
      <c r="AY495">
        <v>0</v>
      </c>
    </row>
    <row r="496" spans="1:51" x14ac:dyDescent="0.25">
      <c r="A496" s="14" t="s">
        <v>455</v>
      </c>
      <c r="C496" s="53"/>
      <c r="D496" s="53"/>
      <c r="E496" s="53"/>
      <c r="F496" s="53"/>
      <c r="G496" s="53"/>
      <c r="H496" s="52">
        <f t="shared" si="108"/>
        <v>0</v>
      </c>
      <c r="K496" s="53"/>
      <c r="L496" s="52">
        <f t="shared" si="105"/>
        <v>0</v>
      </c>
      <c r="O496" s="54"/>
      <c r="P496" s="54"/>
      <c r="Q496" s="54"/>
      <c r="R496" s="54"/>
      <c r="S496" s="53">
        <v>100</v>
      </c>
      <c r="T496" s="52">
        <f t="shared" si="106"/>
        <v>5283.5497382198955</v>
      </c>
      <c r="V496" s="51">
        <f t="shared" si="109"/>
        <v>0</v>
      </c>
      <c r="AG496">
        <v>0</v>
      </c>
      <c r="AH496">
        <v>0</v>
      </c>
      <c r="AY496">
        <v>0</v>
      </c>
    </row>
    <row r="497" spans="1:51" x14ac:dyDescent="0.25">
      <c r="A497" s="14" t="s">
        <v>456</v>
      </c>
      <c r="C497" s="53"/>
      <c r="D497" s="53"/>
      <c r="E497" s="53"/>
      <c r="F497" s="53"/>
      <c r="G497" s="131">
        <v>769</v>
      </c>
      <c r="H497" s="129">
        <f>AY497</f>
        <v>28925.41764678853</v>
      </c>
      <c r="K497" s="53"/>
      <c r="L497" s="52">
        <f t="shared" si="105"/>
        <v>0</v>
      </c>
      <c r="O497" s="54"/>
      <c r="P497" s="54"/>
      <c r="Q497" s="54"/>
      <c r="R497" s="54"/>
      <c r="S497" s="53">
        <v>100</v>
      </c>
      <c r="T497" s="52">
        <f t="shared" si="106"/>
        <v>5283.5497382198955</v>
      </c>
      <c r="V497" s="51">
        <f t="shared" si="109"/>
        <v>1266.6797274102021</v>
      </c>
      <c r="AG497">
        <v>0</v>
      </c>
      <c r="AH497">
        <v>0</v>
      </c>
      <c r="AY497">
        <v>28925.41764678853</v>
      </c>
    </row>
    <row r="498" spans="1:51" x14ac:dyDescent="0.25">
      <c r="A498" s="14" t="s">
        <v>457</v>
      </c>
      <c r="C498" s="53"/>
      <c r="D498" s="53"/>
      <c r="E498" s="53"/>
      <c r="F498" s="53"/>
      <c r="G498" s="133"/>
      <c r="H498" s="130"/>
      <c r="K498" s="53"/>
      <c r="L498" s="52">
        <f t="shared" si="105"/>
        <v>0</v>
      </c>
      <c r="O498" s="54"/>
      <c r="P498" s="54"/>
      <c r="Q498" s="54"/>
      <c r="R498" s="54"/>
      <c r="S498" s="53">
        <v>100</v>
      </c>
      <c r="T498" s="52">
        <f t="shared" si="106"/>
        <v>5283.5497382198955</v>
      </c>
      <c r="V498" s="51">
        <f t="shared" si="109"/>
        <v>545.98264112508718</v>
      </c>
      <c r="AG498">
        <v>0</v>
      </c>
      <c r="AH498">
        <v>0</v>
      </c>
      <c r="AY498">
        <v>0</v>
      </c>
    </row>
    <row r="499" spans="1:51" x14ac:dyDescent="0.25">
      <c r="A499" s="13" t="s">
        <v>1331</v>
      </c>
      <c r="C499" s="53">
        <v>103319.22222222222</v>
      </c>
      <c r="D499" s="53"/>
      <c r="E499" s="53"/>
      <c r="F499" s="53">
        <v>58</v>
      </c>
      <c r="G499" s="53">
        <v>34.799999999999997</v>
      </c>
      <c r="H499" s="52">
        <f>AY499</f>
        <v>1308.9785879170881</v>
      </c>
      <c r="K499" s="122" t="s">
        <v>1332</v>
      </c>
      <c r="L499" s="122"/>
      <c r="M499" s="122"/>
      <c r="N499" s="122"/>
      <c r="O499" s="122" t="s">
        <v>1332</v>
      </c>
      <c r="P499" s="122"/>
      <c r="Q499" s="122"/>
      <c r="R499" s="122"/>
      <c r="S499" s="53">
        <v>50</v>
      </c>
      <c r="T499" s="52">
        <f t="shared" si="106"/>
        <v>2641.7748691099478</v>
      </c>
      <c r="V499" s="51">
        <f t="shared" si="109"/>
        <v>2402.3236209503834</v>
      </c>
      <c r="AG499">
        <v>34.799999999999997</v>
      </c>
      <c r="AH499">
        <v>23.200000000000003</v>
      </c>
      <c r="AY499">
        <v>1308.9785879170881</v>
      </c>
    </row>
    <row r="500" spans="1:51" ht="15.75" customHeight="1" x14ac:dyDescent="0.25">
      <c r="A500" s="9" t="s">
        <v>1312</v>
      </c>
      <c r="B500" s="52">
        <v>1</v>
      </c>
      <c r="C500" s="53"/>
      <c r="D500" s="53"/>
      <c r="E500" s="53"/>
      <c r="F500" s="53">
        <v>25</v>
      </c>
      <c r="G500" s="53">
        <v>15</v>
      </c>
      <c r="H500" s="52">
        <f t="shared" ref="H500:H525" si="110">AY500</f>
        <v>564.21490858495179</v>
      </c>
      <c r="K500" s="53">
        <v>15</v>
      </c>
      <c r="L500" s="52">
        <f>K500*AF1</f>
        <v>450</v>
      </c>
      <c r="O500" s="122" t="s">
        <v>1332</v>
      </c>
      <c r="P500" s="122"/>
      <c r="Q500" s="122"/>
      <c r="R500" s="122"/>
      <c r="S500" s="122" t="s">
        <v>1335</v>
      </c>
      <c r="T500" s="122"/>
      <c r="U500" s="31"/>
      <c r="V500" s="51">
        <f t="shared" si="109"/>
        <v>0</v>
      </c>
      <c r="W500" s="31"/>
      <c r="X500" s="31"/>
      <c r="Y500" s="31"/>
      <c r="Z500" s="31"/>
      <c r="AA500" s="31"/>
      <c r="AB500" s="31"/>
      <c r="AC500" s="31"/>
      <c r="AG500">
        <v>15</v>
      </c>
      <c r="AH500">
        <v>10</v>
      </c>
      <c r="AY500">
        <v>564.21490858495179</v>
      </c>
    </row>
    <row r="501" spans="1:51" ht="15.75" customHeight="1" x14ac:dyDescent="0.25">
      <c r="A501" s="9" t="s">
        <v>458</v>
      </c>
      <c r="C501" s="53">
        <v>103319.22222222222</v>
      </c>
      <c r="D501" s="53"/>
      <c r="E501" s="53"/>
      <c r="F501" s="53">
        <v>110</v>
      </c>
      <c r="G501" s="53">
        <v>66</v>
      </c>
      <c r="H501" s="52">
        <f t="shared" si="110"/>
        <v>2482.5455977737879</v>
      </c>
      <c r="K501" s="122" t="s">
        <v>1332</v>
      </c>
      <c r="L501" s="122"/>
      <c r="M501" s="122"/>
      <c r="N501" s="122"/>
      <c r="O501" s="122" t="s">
        <v>1332</v>
      </c>
      <c r="P501" s="122"/>
      <c r="Q501" s="122"/>
      <c r="R501" s="122"/>
      <c r="S501" s="122" t="s">
        <v>1335</v>
      </c>
      <c r="T501" s="122"/>
      <c r="U501" s="31"/>
      <c r="V501" s="51">
        <f t="shared" si="109"/>
        <v>0</v>
      </c>
      <c r="W501" s="31"/>
      <c r="X501" s="31"/>
      <c r="Y501" s="31"/>
      <c r="Z501" s="31"/>
      <c r="AA501" s="31"/>
      <c r="AB501" s="31"/>
      <c r="AC501" s="31"/>
      <c r="AG501">
        <v>66</v>
      </c>
      <c r="AH501">
        <v>44</v>
      </c>
      <c r="AY501">
        <v>2482.5455977737879</v>
      </c>
    </row>
    <row r="502" spans="1:51" x14ac:dyDescent="0.25">
      <c r="A502" s="9" t="s">
        <v>459</v>
      </c>
      <c r="F502" s="52">
        <v>680</v>
      </c>
      <c r="H502" s="52">
        <f t="shared" si="110"/>
        <v>0</v>
      </c>
      <c r="I502" s="52">
        <v>680</v>
      </c>
      <c r="J502" s="52">
        <f>I502*$AD$1</f>
        <v>26431.872686306771</v>
      </c>
      <c r="L502" s="52">
        <f t="shared" ref="L502:L536" si="111">K502*AF$1</f>
        <v>0</v>
      </c>
      <c r="T502" s="52">
        <f t="shared" ref="T502:T560" si="112">S502*AE$478</f>
        <v>0</v>
      </c>
      <c r="V502" s="51">
        <f t="shared" si="109"/>
        <v>0</v>
      </c>
      <c r="AG502">
        <v>0</v>
      </c>
      <c r="AH502">
        <v>0</v>
      </c>
      <c r="AY502">
        <v>0</v>
      </c>
    </row>
    <row r="503" spans="1:51" x14ac:dyDescent="0.25">
      <c r="A503" s="9" t="s">
        <v>460</v>
      </c>
      <c r="H503" s="52">
        <f t="shared" si="110"/>
        <v>0</v>
      </c>
      <c r="L503" s="52">
        <f t="shared" si="111"/>
        <v>0</v>
      </c>
      <c r="O503" s="52">
        <v>145</v>
      </c>
      <c r="P503" s="60">
        <v>8192.5</v>
      </c>
      <c r="T503" s="52">
        <f t="shared" si="112"/>
        <v>0</v>
      </c>
      <c r="V503" s="51">
        <f t="shared" si="109"/>
        <v>20004.803970823199</v>
      </c>
      <c r="AG503">
        <v>0</v>
      </c>
      <c r="AH503">
        <v>0</v>
      </c>
      <c r="AY503">
        <v>0</v>
      </c>
    </row>
    <row r="504" spans="1:51" x14ac:dyDescent="0.25">
      <c r="A504" s="9" t="s">
        <v>461</v>
      </c>
      <c r="H504" s="52">
        <f t="shared" si="110"/>
        <v>0</v>
      </c>
      <c r="L504" s="52">
        <f t="shared" si="111"/>
        <v>0</v>
      </c>
      <c r="O504" s="52">
        <v>145</v>
      </c>
      <c r="P504" s="60">
        <v>8192.5</v>
      </c>
      <c r="T504" s="52">
        <f t="shared" si="112"/>
        <v>0</v>
      </c>
      <c r="V504" s="51">
        <f t="shared" si="109"/>
        <v>0</v>
      </c>
      <c r="AG504">
        <v>0</v>
      </c>
      <c r="AH504">
        <v>0</v>
      </c>
      <c r="AY504">
        <v>0</v>
      </c>
    </row>
    <row r="505" spans="1:51" x14ac:dyDescent="0.25">
      <c r="A505" s="16" t="s">
        <v>462</v>
      </c>
      <c r="F505" s="71">
        <v>916</v>
      </c>
      <c r="G505" s="71">
        <v>549.6</v>
      </c>
      <c r="H505" s="52">
        <f t="shared" si="110"/>
        <v>20672.834250552638</v>
      </c>
      <c r="K505" s="52">
        <v>138</v>
      </c>
      <c r="L505" s="52">
        <f t="shared" si="111"/>
        <v>4140</v>
      </c>
      <c r="T505" s="52">
        <f t="shared" si="112"/>
        <v>0</v>
      </c>
      <c r="V505" s="51">
        <f t="shared" si="109"/>
        <v>0</v>
      </c>
      <c r="AG505">
        <v>549.6</v>
      </c>
      <c r="AH505">
        <v>366.40000000000003</v>
      </c>
      <c r="AY505">
        <v>20672.834250552638</v>
      </c>
    </row>
    <row r="506" spans="1:51" x14ac:dyDescent="0.25">
      <c r="A506" s="9" t="s">
        <v>463</v>
      </c>
      <c r="F506" s="52">
        <v>1229</v>
      </c>
      <c r="H506" s="52">
        <f t="shared" si="110"/>
        <v>0</v>
      </c>
      <c r="I506" s="52">
        <v>1229</v>
      </c>
      <c r="J506" s="52">
        <f>I506*$AD$1</f>
        <v>47771.722840398565</v>
      </c>
      <c r="L506" s="52">
        <f t="shared" si="111"/>
        <v>0</v>
      </c>
      <c r="T506" s="52">
        <f t="shared" si="112"/>
        <v>0</v>
      </c>
      <c r="V506" s="51">
        <f t="shared" si="109"/>
        <v>0</v>
      </c>
      <c r="AG506">
        <v>0</v>
      </c>
      <c r="AH506">
        <v>0</v>
      </c>
      <c r="AY506">
        <v>0</v>
      </c>
    </row>
    <row r="507" spans="1:51" x14ac:dyDescent="0.25">
      <c r="A507" s="9" t="s">
        <v>464</v>
      </c>
      <c r="H507" s="52">
        <f t="shared" si="110"/>
        <v>0</v>
      </c>
      <c r="L507" s="52">
        <f t="shared" si="111"/>
        <v>0</v>
      </c>
      <c r="O507" s="52">
        <v>250</v>
      </c>
      <c r="P507" s="52">
        <v>14125</v>
      </c>
      <c r="T507" s="52">
        <f t="shared" si="112"/>
        <v>0</v>
      </c>
      <c r="V507" s="51">
        <f t="shared" si="109"/>
        <v>6551.7916935010462</v>
      </c>
      <c r="AG507">
        <v>0</v>
      </c>
      <c r="AH507">
        <v>0</v>
      </c>
      <c r="AY507">
        <v>0</v>
      </c>
    </row>
    <row r="508" spans="1:51" x14ac:dyDescent="0.25">
      <c r="A508" s="9" t="s">
        <v>465</v>
      </c>
      <c r="F508" s="52">
        <v>90.52</v>
      </c>
      <c r="H508" s="52">
        <f t="shared" si="110"/>
        <v>0</v>
      </c>
      <c r="I508" s="52">
        <v>90.52</v>
      </c>
      <c r="J508" s="52">
        <f>I508*$AD$1</f>
        <v>3518.5486993595428</v>
      </c>
      <c r="L508" s="52">
        <f t="shared" si="111"/>
        <v>0</v>
      </c>
      <c r="T508" s="52">
        <f t="shared" si="112"/>
        <v>0</v>
      </c>
      <c r="V508" s="51" t="e">
        <f>$AY$1*#REF!</f>
        <v>#REF!</v>
      </c>
      <c r="AG508">
        <v>0</v>
      </c>
      <c r="AH508">
        <v>0</v>
      </c>
      <c r="AY508">
        <v>0</v>
      </c>
    </row>
    <row r="509" spans="1:51" x14ac:dyDescent="0.25">
      <c r="A509" s="9" t="s">
        <v>466</v>
      </c>
      <c r="F509" s="52">
        <v>300</v>
      </c>
      <c r="G509" s="52">
        <v>180</v>
      </c>
      <c r="H509" s="52">
        <f t="shared" si="110"/>
        <v>6770.5789030194219</v>
      </c>
      <c r="K509" s="52">
        <v>250</v>
      </c>
      <c r="L509" s="52">
        <f t="shared" si="111"/>
        <v>7500</v>
      </c>
      <c r="T509" s="52">
        <f t="shared" si="112"/>
        <v>0</v>
      </c>
      <c r="V509" s="51" t="e">
        <f>$AY$1*#REF!</f>
        <v>#REF!</v>
      </c>
      <c r="AG509">
        <v>180</v>
      </c>
      <c r="AH509">
        <v>120</v>
      </c>
      <c r="AY509">
        <v>6770.5789030194219</v>
      </c>
    </row>
    <row r="510" spans="1:51" x14ac:dyDescent="0.25">
      <c r="A510" s="9" t="s">
        <v>467</v>
      </c>
      <c r="H510" s="52">
        <f t="shared" si="110"/>
        <v>0</v>
      </c>
      <c r="L510" s="52">
        <f t="shared" si="111"/>
        <v>0</v>
      </c>
      <c r="O510" s="52">
        <v>355</v>
      </c>
      <c r="P510" s="60">
        <v>20057.5</v>
      </c>
      <c r="T510" s="52">
        <f t="shared" si="112"/>
        <v>0</v>
      </c>
      <c r="V510" s="51">
        <f t="shared" ref="V510:V516" si="113">$AY$1*H512</f>
        <v>0</v>
      </c>
      <c r="AG510">
        <v>0</v>
      </c>
      <c r="AH510">
        <v>0</v>
      </c>
      <c r="AY510">
        <v>0</v>
      </c>
    </row>
    <row r="511" spans="1:51" x14ac:dyDescent="0.25">
      <c r="A511" s="13" t="s">
        <v>468</v>
      </c>
      <c r="C511" s="53"/>
      <c r="D511" s="53"/>
      <c r="E511" s="53"/>
      <c r="F511" s="53"/>
      <c r="G511" s="53"/>
      <c r="H511" s="52">
        <f t="shared" si="110"/>
        <v>0</v>
      </c>
      <c r="K511" s="53"/>
      <c r="L511" s="52">
        <f t="shared" si="111"/>
        <v>0</v>
      </c>
      <c r="O511" s="53"/>
      <c r="P511" s="53"/>
      <c r="Q511" s="53"/>
      <c r="R511" s="53"/>
      <c r="S511" s="53">
        <v>85</v>
      </c>
      <c r="T511" s="52">
        <f t="shared" si="112"/>
        <v>4491.0172774869106</v>
      </c>
      <c r="V511" s="51">
        <f t="shared" si="113"/>
        <v>0</v>
      </c>
      <c r="AG511">
        <v>0</v>
      </c>
      <c r="AH511">
        <v>0</v>
      </c>
      <c r="AY511">
        <v>0</v>
      </c>
    </row>
    <row r="512" spans="1:51" x14ac:dyDescent="0.25">
      <c r="A512" s="13" t="s">
        <v>469</v>
      </c>
      <c r="C512" s="53"/>
      <c r="D512" s="53"/>
      <c r="E512" s="53"/>
      <c r="F512" s="53"/>
      <c r="G512" s="53"/>
      <c r="H512" s="52">
        <f t="shared" si="110"/>
        <v>0</v>
      </c>
      <c r="K512" s="53"/>
      <c r="L512" s="52">
        <f t="shared" si="111"/>
        <v>0</v>
      </c>
      <c r="O512" s="53"/>
      <c r="P512" s="53"/>
      <c r="Q512" s="53"/>
      <c r="R512" s="53"/>
      <c r="S512" s="70">
        <v>85</v>
      </c>
      <c r="T512" s="52">
        <f t="shared" si="112"/>
        <v>4491.0172774869106</v>
      </c>
      <c r="V512" s="51">
        <f t="shared" si="113"/>
        <v>0</v>
      </c>
      <c r="AG512">
        <v>0</v>
      </c>
      <c r="AH512">
        <v>0</v>
      </c>
      <c r="AY512">
        <v>0</v>
      </c>
    </row>
    <row r="513" spans="1:51" x14ac:dyDescent="0.25">
      <c r="A513" s="13" t="s">
        <v>470</v>
      </c>
      <c r="C513" s="53"/>
      <c r="D513" s="53"/>
      <c r="E513" s="53"/>
      <c r="F513" s="53"/>
      <c r="G513" s="53"/>
      <c r="H513" s="52">
        <f t="shared" si="110"/>
        <v>0</v>
      </c>
      <c r="K513" s="53"/>
      <c r="L513" s="52">
        <f t="shared" si="111"/>
        <v>0</v>
      </c>
      <c r="O513" s="53"/>
      <c r="P513" s="53"/>
      <c r="Q513" s="53"/>
      <c r="R513" s="53"/>
      <c r="S513" s="53">
        <v>75</v>
      </c>
      <c r="T513" s="52">
        <f t="shared" si="112"/>
        <v>3962.6623036649212</v>
      </c>
      <c r="V513" s="51">
        <f t="shared" si="113"/>
        <v>0</v>
      </c>
      <c r="AG513">
        <v>0</v>
      </c>
      <c r="AH513">
        <v>0</v>
      </c>
      <c r="AY513">
        <v>0</v>
      </c>
    </row>
    <row r="514" spans="1:51" x14ac:dyDescent="0.25">
      <c r="A514" s="13" t="s">
        <v>471</v>
      </c>
      <c r="C514" s="53"/>
      <c r="D514" s="53"/>
      <c r="E514" s="53"/>
      <c r="F514" s="53"/>
      <c r="G514" s="53"/>
      <c r="H514" s="52">
        <f t="shared" si="110"/>
        <v>0</v>
      </c>
      <c r="K514" s="53"/>
      <c r="L514" s="52">
        <f t="shared" si="111"/>
        <v>0</v>
      </c>
      <c r="O514" s="53"/>
      <c r="P514" s="53"/>
      <c r="Q514" s="53"/>
      <c r="R514" s="53"/>
      <c r="S514" s="53">
        <v>75</v>
      </c>
      <c r="T514" s="52">
        <f t="shared" si="112"/>
        <v>3962.6623036649212</v>
      </c>
      <c r="V514" s="51">
        <f t="shared" si="113"/>
        <v>0</v>
      </c>
      <c r="AG514">
        <v>0</v>
      </c>
      <c r="AH514">
        <v>0</v>
      </c>
      <c r="AY514">
        <v>0</v>
      </c>
    </row>
    <row r="515" spans="1:51" x14ac:dyDescent="0.25">
      <c r="A515" s="9" t="s">
        <v>472</v>
      </c>
      <c r="H515" s="52">
        <f t="shared" si="110"/>
        <v>0</v>
      </c>
      <c r="L515" s="52">
        <f t="shared" si="111"/>
        <v>0</v>
      </c>
      <c r="O515" s="52">
        <v>355</v>
      </c>
      <c r="P515" s="60">
        <v>20057.5</v>
      </c>
      <c r="T515" s="52">
        <f t="shared" si="112"/>
        <v>0</v>
      </c>
      <c r="V515" s="51">
        <f t="shared" si="113"/>
        <v>0</v>
      </c>
      <c r="AG515">
        <v>0</v>
      </c>
      <c r="AH515">
        <v>0</v>
      </c>
      <c r="AY515">
        <v>0</v>
      </c>
    </row>
    <row r="516" spans="1:51" x14ac:dyDescent="0.25">
      <c r="A516" s="9" t="s">
        <v>473</v>
      </c>
      <c r="H516" s="52">
        <f t="shared" si="110"/>
        <v>0</v>
      </c>
      <c r="L516" s="52">
        <f t="shared" si="111"/>
        <v>0</v>
      </c>
      <c r="O516" s="52">
        <v>455</v>
      </c>
      <c r="P516" s="60">
        <v>25707.5</v>
      </c>
      <c r="T516" s="52">
        <f t="shared" si="112"/>
        <v>0</v>
      </c>
      <c r="V516" s="51">
        <f t="shared" si="113"/>
        <v>0</v>
      </c>
      <c r="AG516">
        <v>0</v>
      </c>
      <c r="AH516">
        <v>0</v>
      </c>
      <c r="AY516">
        <v>0</v>
      </c>
    </row>
    <row r="517" spans="1:51" x14ac:dyDescent="0.25">
      <c r="A517" s="17" t="s">
        <v>474</v>
      </c>
      <c r="C517" s="53"/>
      <c r="D517" s="53"/>
      <c r="E517" s="53"/>
      <c r="F517" s="53"/>
      <c r="G517" s="53"/>
      <c r="H517" s="52">
        <f t="shared" si="110"/>
        <v>0</v>
      </c>
      <c r="K517" s="53"/>
      <c r="L517" s="52">
        <f t="shared" si="111"/>
        <v>0</v>
      </c>
      <c r="O517" s="54"/>
      <c r="P517" s="54"/>
      <c r="Q517" s="54"/>
      <c r="R517" s="54"/>
      <c r="S517" s="70">
        <v>23</v>
      </c>
      <c r="T517" s="52">
        <f t="shared" si="112"/>
        <v>1215.2164397905758</v>
      </c>
      <c r="V517" s="51" t="e">
        <f>$AY$1*#REF!</f>
        <v>#REF!</v>
      </c>
      <c r="AG517">
        <v>0</v>
      </c>
      <c r="AH517">
        <v>0</v>
      </c>
      <c r="AY517">
        <v>0</v>
      </c>
    </row>
    <row r="518" spans="1:51" x14ac:dyDescent="0.25">
      <c r="A518" s="13" t="s">
        <v>475</v>
      </c>
      <c r="C518" s="53"/>
      <c r="D518" s="53"/>
      <c r="E518" s="53"/>
      <c r="F518" s="53"/>
      <c r="G518" s="53"/>
      <c r="H518" s="52">
        <f t="shared" si="110"/>
        <v>0</v>
      </c>
      <c r="K518" s="53"/>
      <c r="L518" s="52">
        <f t="shared" si="111"/>
        <v>0</v>
      </c>
      <c r="O518" s="53">
        <v>300</v>
      </c>
      <c r="P518" s="53">
        <v>16950</v>
      </c>
      <c r="Q518" s="53"/>
      <c r="R518" s="53"/>
      <c r="S518" s="70"/>
      <c r="T518" s="52">
        <f t="shared" si="112"/>
        <v>0</v>
      </c>
      <c r="V518" s="51" t="e">
        <f>$AY$1*#REF!</f>
        <v>#REF!</v>
      </c>
      <c r="AG518">
        <v>0</v>
      </c>
      <c r="AH518">
        <v>0</v>
      </c>
      <c r="AY518">
        <v>0</v>
      </c>
    </row>
    <row r="519" spans="1:51" x14ac:dyDescent="0.25">
      <c r="A519" s="14" t="s">
        <v>476</v>
      </c>
      <c r="C519" s="53"/>
      <c r="D519" s="53"/>
      <c r="E519" s="53"/>
      <c r="F519" s="53"/>
      <c r="G519" s="53"/>
      <c r="H519" s="52">
        <f t="shared" si="110"/>
        <v>0</v>
      </c>
      <c r="K519" s="53"/>
      <c r="L519" s="52">
        <f t="shared" si="111"/>
        <v>0</v>
      </c>
      <c r="O519" s="54"/>
      <c r="P519" s="54"/>
      <c r="Q519" s="54"/>
      <c r="R519" s="54"/>
      <c r="S519" s="53">
        <v>60</v>
      </c>
      <c r="T519" s="52">
        <f t="shared" si="112"/>
        <v>3170.1298429319372</v>
      </c>
      <c r="V519" s="51">
        <f>$AY$1*H521</f>
        <v>0</v>
      </c>
      <c r="AG519">
        <v>0</v>
      </c>
      <c r="AH519">
        <v>0</v>
      </c>
      <c r="AY519">
        <v>0</v>
      </c>
    </row>
    <row r="520" spans="1:51" x14ac:dyDescent="0.25">
      <c r="A520" s="13" t="s">
        <v>477</v>
      </c>
      <c r="C520" s="53"/>
      <c r="D520" s="53"/>
      <c r="E520" s="53"/>
      <c r="F520" s="53"/>
      <c r="G520" s="53"/>
      <c r="H520" s="52">
        <f t="shared" si="110"/>
        <v>0</v>
      </c>
      <c r="K520" s="53"/>
      <c r="L520" s="52">
        <f t="shared" si="111"/>
        <v>0</v>
      </c>
      <c r="O520" s="53"/>
      <c r="P520" s="53"/>
      <c r="Q520" s="53"/>
      <c r="R520" s="53"/>
      <c r="S520" s="53">
        <v>60</v>
      </c>
      <c r="T520" s="52">
        <f t="shared" si="112"/>
        <v>3170.1298429319372</v>
      </c>
      <c r="V520" s="51">
        <f>$AY$1*H522</f>
        <v>0</v>
      </c>
      <c r="AG520">
        <v>0</v>
      </c>
      <c r="AH520">
        <v>0</v>
      </c>
      <c r="AY520">
        <v>0</v>
      </c>
    </row>
    <row r="521" spans="1:51" x14ac:dyDescent="0.25">
      <c r="A521" s="15" t="s">
        <v>478</v>
      </c>
      <c r="C521" s="53"/>
      <c r="D521" s="53"/>
      <c r="E521" s="53"/>
      <c r="F521" s="53"/>
      <c r="G521" s="53"/>
      <c r="H521" s="52">
        <f t="shared" si="110"/>
        <v>0</v>
      </c>
      <c r="K521" s="53"/>
      <c r="L521" s="52">
        <f t="shared" si="111"/>
        <v>0</v>
      </c>
      <c r="O521" s="53">
        <v>300</v>
      </c>
      <c r="P521" s="53">
        <v>16950</v>
      </c>
      <c r="Q521" s="53"/>
      <c r="R521" s="53"/>
      <c r="S521" s="53"/>
      <c r="T521" s="52">
        <f t="shared" si="112"/>
        <v>0</v>
      </c>
      <c r="V521" s="51">
        <f>$AY$1*H523</f>
        <v>0</v>
      </c>
      <c r="AG521">
        <v>0</v>
      </c>
      <c r="AH521">
        <v>0</v>
      </c>
      <c r="AY521">
        <v>0</v>
      </c>
    </row>
    <row r="522" spans="1:51" x14ac:dyDescent="0.25">
      <c r="A522" s="13" t="s">
        <v>479</v>
      </c>
      <c r="C522" s="53"/>
      <c r="D522" s="53"/>
      <c r="E522" s="53"/>
      <c r="F522" s="53"/>
      <c r="G522" s="53"/>
      <c r="H522" s="52">
        <f t="shared" si="110"/>
        <v>0</v>
      </c>
      <c r="K522" s="53"/>
      <c r="L522" s="52">
        <f t="shared" si="111"/>
        <v>0</v>
      </c>
      <c r="O522" s="53">
        <v>300</v>
      </c>
      <c r="P522" s="53">
        <v>16950</v>
      </c>
      <c r="Q522" s="53"/>
      <c r="R522" s="53"/>
      <c r="S522" s="70"/>
      <c r="T522" s="52">
        <f t="shared" si="112"/>
        <v>0</v>
      </c>
      <c r="V522" s="51">
        <f>$AY$1*H524</f>
        <v>0</v>
      </c>
      <c r="AG522">
        <v>0</v>
      </c>
      <c r="AH522">
        <v>0</v>
      </c>
      <c r="AY522">
        <v>0</v>
      </c>
    </row>
    <row r="523" spans="1:51" x14ac:dyDescent="0.25">
      <c r="A523" s="13" t="s">
        <v>480</v>
      </c>
      <c r="C523" s="53"/>
      <c r="D523" s="53"/>
      <c r="E523" s="53"/>
      <c r="F523" s="53"/>
      <c r="G523" s="53"/>
      <c r="H523" s="52">
        <f t="shared" si="110"/>
        <v>0</v>
      </c>
      <c r="K523" s="53"/>
      <c r="L523" s="52">
        <f t="shared" si="111"/>
        <v>0</v>
      </c>
      <c r="O523" s="53"/>
      <c r="P523" s="53"/>
      <c r="Q523" s="53"/>
      <c r="R523" s="53"/>
      <c r="S523" s="53">
        <v>50</v>
      </c>
      <c r="T523" s="52">
        <f t="shared" si="112"/>
        <v>2641.7748691099478</v>
      </c>
      <c r="V523" s="51">
        <f>$AY$1*H525</f>
        <v>0</v>
      </c>
      <c r="AG523">
        <v>0</v>
      </c>
      <c r="AH523">
        <v>0</v>
      </c>
      <c r="AY523">
        <v>0</v>
      </c>
    </row>
    <row r="524" spans="1:51" x14ac:dyDescent="0.25">
      <c r="A524" s="13" t="s">
        <v>481</v>
      </c>
      <c r="C524" s="53"/>
      <c r="D524" s="53"/>
      <c r="E524" s="53"/>
      <c r="F524" s="53"/>
      <c r="G524" s="53"/>
      <c r="H524" s="52">
        <f t="shared" si="110"/>
        <v>0</v>
      </c>
      <c r="K524" s="53"/>
      <c r="L524" s="52">
        <f t="shared" si="111"/>
        <v>0</v>
      </c>
      <c r="O524" s="54"/>
      <c r="P524" s="54"/>
      <c r="Q524" s="54"/>
      <c r="R524" s="54"/>
      <c r="S524" s="53">
        <v>70</v>
      </c>
      <c r="T524" s="52">
        <f t="shared" si="112"/>
        <v>3698.4848167539267</v>
      </c>
      <c r="V524" s="51" t="e">
        <f>$AY$1*#REF!</f>
        <v>#REF!</v>
      </c>
      <c r="AG524">
        <v>0</v>
      </c>
      <c r="AH524">
        <v>0</v>
      </c>
      <c r="AY524">
        <v>0</v>
      </c>
    </row>
    <row r="525" spans="1:51" x14ac:dyDescent="0.25">
      <c r="A525" s="13" t="s">
        <v>482</v>
      </c>
      <c r="C525" s="53"/>
      <c r="D525" s="53"/>
      <c r="E525" s="53"/>
      <c r="F525" s="53"/>
      <c r="G525" s="53"/>
      <c r="H525" s="52">
        <f t="shared" si="110"/>
        <v>0</v>
      </c>
      <c r="K525" s="53"/>
      <c r="L525" s="52">
        <f t="shared" si="111"/>
        <v>0</v>
      </c>
      <c r="O525" s="52">
        <v>400</v>
      </c>
      <c r="P525" s="52">
        <v>22600</v>
      </c>
      <c r="S525" s="53">
        <v>50</v>
      </c>
      <c r="T525" s="52">
        <f t="shared" si="112"/>
        <v>2641.7748691099478</v>
      </c>
      <c r="V525" s="51">
        <f>$AY$1*H526</f>
        <v>0</v>
      </c>
      <c r="AG525">
        <v>0</v>
      </c>
      <c r="AH525">
        <v>0</v>
      </c>
      <c r="AY525">
        <v>0</v>
      </c>
    </row>
    <row r="526" spans="1:51" x14ac:dyDescent="0.25">
      <c r="A526" s="14" t="s">
        <v>483</v>
      </c>
      <c r="C526" s="53"/>
      <c r="D526" s="53"/>
      <c r="E526" s="53"/>
      <c r="F526" s="53"/>
      <c r="G526" s="53"/>
      <c r="H526" s="52">
        <f t="shared" si="108"/>
        <v>0</v>
      </c>
      <c r="K526" s="53"/>
      <c r="L526" s="52">
        <f t="shared" si="111"/>
        <v>0</v>
      </c>
      <c r="O526" s="54"/>
      <c r="P526" s="54"/>
      <c r="Q526" s="54"/>
      <c r="R526" s="54"/>
      <c r="S526" s="53">
        <v>9</v>
      </c>
      <c r="T526" s="52">
        <f t="shared" si="112"/>
        <v>475.51947643979054</v>
      </c>
      <c r="V526" s="51" t="e">
        <f>$AY$1*#REF!</f>
        <v>#REF!</v>
      </c>
      <c r="AG526">
        <v>0</v>
      </c>
      <c r="AH526">
        <v>0</v>
      </c>
      <c r="AY526">
        <v>0</v>
      </c>
    </row>
    <row r="527" spans="1:51" x14ac:dyDescent="0.25">
      <c r="A527" s="14" t="s">
        <v>484</v>
      </c>
      <c r="C527" s="53"/>
      <c r="D527" s="53"/>
      <c r="E527" s="53"/>
      <c r="F527" s="52">
        <v>350</v>
      </c>
      <c r="G527" s="52">
        <v>210</v>
      </c>
      <c r="H527" s="52">
        <f>AY527</f>
        <v>7899.0087201893257</v>
      </c>
      <c r="K527" s="53"/>
      <c r="L527" s="52">
        <f t="shared" si="111"/>
        <v>0</v>
      </c>
      <c r="O527" s="54"/>
      <c r="P527" s="54"/>
      <c r="Q527" s="54"/>
      <c r="R527" s="54"/>
      <c r="S527" s="53">
        <v>12</v>
      </c>
      <c r="T527" s="52">
        <f t="shared" si="112"/>
        <v>634.02596858638742</v>
      </c>
      <c r="V527" s="51">
        <f>$AY$1*H528</f>
        <v>0</v>
      </c>
      <c r="AG527">
        <v>210</v>
      </c>
      <c r="AH527">
        <v>140</v>
      </c>
      <c r="AY527">
        <v>7899.0087201893257</v>
      </c>
    </row>
    <row r="528" spans="1:51" x14ac:dyDescent="0.25">
      <c r="A528" s="9" t="s">
        <v>485</v>
      </c>
      <c r="D528" s="126"/>
      <c r="E528" s="126"/>
      <c r="H528" s="52">
        <f t="shared" ref="H528:H533" si="114">AY528</f>
        <v>0</v>
      </c>
      <c r="L528" s="52">
        <f t="shared" si="111"/>
        <v>0</v>
      </c>
      <c r="O528" s="52">
        <v>200</v>
      </c>
      <c r="P528" s="52">
        <v>11300</v>
      </c>
      <c r="T528" s="52">
        <f t="shared" si="112"/>
        <v>0</v>
      </c>
      <c r="V528" s="51">
        <f t="shared" ref="V528:V545" si="115">$AY$1*H530</f>
        <v>0</v>
      </c>
      <c r="AG528">
        <v>0</v>
      </c>
      <c r="AH528">
        <v>0</v>
      </c>
      <c r="AY528">
        <v>0</v>
      </c>
    </row>
    <row r="529" spans="1:51" x14ac:dyDescent="0.25">
      <c r="A529" s="13" t="s">
        <v>486</v>
      </c>
      <c r="C529" s="53"/>
      <c r="D529" s="126"/>
      <c r="E529" s="126"/>
      <c r="F529" s="53"/>
      <c r="G529" s="53"/>
      <c r="H529" s="52">
        <f t="shared" si="114"/>
        <v>0</v>
      </c>
      <c r="K529" s="53"/>
      <c r="L529" s="52">
        <f t="shared" si="111"/>
        <v>0</v>
      </c>
      <c r="O529" s="52">
        <v>85</v>
      </c>
      <c r="P529" s="60">
        <v>4802.5</v>
      </c>
      <c r="S529" s="53">
        <v>75</v>
      </c>
      <c r="T529" s="52">
        <f t="shared" si="112"/>
        <v>3962.6623036649212</v>
      </c>
      <c r="V529" s="51">
        <f t="shared" si="115"/>
        <v>0</v>
      </c>
      <c r="AG529">
        <v>0</v>
      </c>
      <c r="AH529">
        <v>0</v>
      </c>
      <c r="AY529">
        <v>0</v>
      </c>
    </row>
    <row r="530" spans="1:51" x14ac:dyDescent="0.25">
      <c r="A530" s="13" t="s">
        <v>487</v>
      </c>
      <c r="C530" s="53"/>
      <c r="D530" s="126"/>
      <c r="E530" s="126"/>
      <c r="F530" s="53"/>
      <c r="G530" s="53"/>
      <c r="H530" s="52">
        <f t="shared" si="114"/>
        <v>0</v>
      </c>
      <c r="K530" s="53"/>
      <c r="L530" s="52">
        <f t="shared" si="111"/>
        <v>0</v>
      </c>
      <c r="O530" s="53"/>
      <c r="P530" s="53"/>
      <c r="Q530" s="53"/>
      <c r="R530" s="53"/>
      <c r="S530" s="53">
        <v>75</v>
      </c>
      <c r="T530" s="52">
        <f t="shared" si="112"/>
        <v>3962.6623036649212</v>
      </c>
      <c r="V530" s="51">
        <f t="shared" si="115"/>
        <v>11705.867825721869</v>
      </c>
      <c r="AG530">
        <v>0</v>
      </c>
      <c r="AH530">
        <v>0</v>
      </c>
      <c r="AY530">
        <v>0</v>
      </c>
    </row>
    <row r="531" spans="1:51" x14ac:dyDescent="0.25">
      <c r="A531" s="9" t="s">
        <v>488</v>
      </c>
      <c r="D531" s="126"/>
      <c r="E531" s="126"/>
      <c r="H531" s="52">
        <f t="shared" si="114"/>
        <v>0</v>
      </c>
      <c r="L531" s="52">
        <f t="shared" si="111"/>
        <v>0</v>
      </c>
      <c r="O531" s="52">
        <v>20</v>
      </c>
      <c r="P531" s="52">
        <v>1130</v>
      </c>
      <c r="T531" s="52">
        <f t="shared" si="112"/>
        <v>0</v>
      </c>
      <c r="V531" s="51">
        <f t="shared" si="115"/>
        <v>0</v>
      </c>
      <c r="AG531">
        <v>0</v>
      </c>
      <c r="AH531">
        <v>0</v>
      </c>
      <c r="AY531">
        <v>0</v>
      </c>
    </row>
    <row r="532" spans="1:51" x14ac:dyDescent="0.25">
      <c r="A532" s="9" t="s">
        <v>489</v>
      </c>
      <c r="D532" s="126"/>
      <c r="E532" s="126"/>
      <c r="F532" s="52">
        <v>536</v>
      </c>
      <c r="G532" s="52">
        <v>321.60000000000002</v>
      </c>
      <c r="H532" s="52">
        <f t="shared" si="114"/>
        <v>12096.767640061367</v>
      </c>
      <c r="K532" s="52">
        <v>286</v>
      </c>
      <c r="L532" s="52">
        <f t="shared" si="111"/>
        <v>8580</v>
      </c>
      <c r="T532" s="52">
        <f t="shared" si="112"/>
        <v>0</v>
      </c>
      <c r="V532" s="51">
        <f t="shared" si="115"/>
        <v>34418.745696525497</v>
      </c>
      <c r="W532" s="51" t="s">
        <v>1426</v>
      </c>
      <c r="AG532">
        <v>321.59999999999997</v>
      </c>
      <c r="AH532">
        <v>214.4</v>
      </c>
      <c r="AY532">
        <v>12096.767640061367</v>
      </c>
    </row>
    <row r="533" spans="1:51" x14ac:dyDescent="0.25">
      <c r="A533" s="18" t="s">
        <v>490</v>
      </c>
      <c r="C533" s="53"/>
      <c r="D533" s="126"/>
      <c r="E533" s="126"/>
      <c r="F533" s="53"/>
      <c r="G533" s="53"/>
      <c r="H533" s="52">
        <f t="shared" si="114"/>
        <v>0</v>
      </c>
      <c r="K533" s="53"/>
      <c r="L533" s="52">
        <f t="shared" si="111"/>
        <v>0</v>
      </c>
      <c r="O533" s="53"/>
      <c r="P533" s="53"/>
      <c r="Q533" s="53"/>
      <c r="R533" s="53"/>
      <c r="S533" s="70">
        <v>75</v>
      </c>
      <c r="T533" s="52">
        <f t="shared" si="112"/>
        <v>3962.6623036649212</v>
      </c>
      <c r="V533" s="51">
        <f t="shared" si="115"/>
        <v>0</v>
      </c>
      <c r="AG533">
        <v>0</v>
      </c>
      <c r="AH533">
        <v>0</v>
      </c>
      <c r="AY533">
        <v>0</v>
      </c>
    </row>
    <row r="534" spans="1:51" x14ac:dyDescent="0.25">
      <c r="A534" s="18" t="s">
        <v>491</v>
      </c>
      <c r="D534" s="126"/>
      <c r="E534" s="126"/>
      <c r="F534" s="125">
        <v>1576</v>
      </c>
      <c r="G534" s="125">
        <v>945.6</v>
      </c>
      <c r="H534" s="125">
        <f>AY534</f>
        <v>35568.107837195363</v>
      </c>
      <c r="I534" s="125"/>
      <c r="J534" s="125"/>
      <c r="L534" s="52">
        <f t="shared" si="111"/>
        <v>0</v>
      </c>
      <c r="T534" s="52">
        <f t="shared" si="112"/>
        <v>0</v>
      </c>
      <c r="V534" s="51">
        <f t="shared" si="115"/>
        <v>0</v>
      </c>
      <c r="AG534">
        <v>945.59999999999991</v>
      </c>
      <c r="AH534">
        <v>630.40000000000009</v>
      </c>
      <c r="AY534">
        <v>35568.107837195363</v>
      </c>
    </row>
    <row r="535" spans="1:51" x14ac:dyDescent="0.25">
      <c r="A535" s="18" t="s">
        <v>492</v>
      </c>
      <c r="D535" s="126"/>
      <c r="E535" s="126"/>
      <c r="F535" s="125"/>
      <c r="G535" s="125"/>
      <c r="H535" s="125"/>
      <c r="I535" s="125"/>
      <c r="J535" s="125"/>
      <c r="L535" s="52">
        <f t="shared" si="111"/>
        <v>0</v>
      </c>
      <c r="T535" s="52">
        <f t="shared" si="112"/>
        <v>0</v>
      </c>
      <c r="V535" s="51">
        <f t="shared" si="115"/>
        <v>91870.679079981332</v>
      </c>
      <c r="AG535">
        <v>0</v>
      </c>
      <c r="AH535">
        <v>0</v>
      </c>
      <c r="AY535">
        <v>0</v>
      </c>
    </row>
    <row r="536" spans="1:51" x14ac:dyDescent="0.25">
      <c r="A536" s="18" t="s">
        <v>493</v>
      </c>
      <c r="C536" s="53"/>
      <c r="D536" s="126"/>
      <c r="E536" s="126"/>
      <c r="F536" s="125"/>
      <c r="G536" s="125"/>
      <c r="H536" s="125"/>
      <c r="I536" s="125"/>
      <c r="J536" s="125"/>
      <c r="K536" s="53"/>
      <c r="L536" s="52">
        <f t="shared" si="111"/>
        <v>0</v>
      </c>
      <c r="O536" s="53"/>
      <c r="P536" s="53"/>
      <c r="Q536" s="53"/>
      <c r="R536" s="53"/>
      <c r="S536" s="70">
        <v>75</v>
      </c>
      <c r="T536" s="52">
        <f t="shared" si="112"/>
        <v>3962.6623036649212</v>
      </c>
      <c r="V536" s="51">
        <f t="shared" si="115"/>
        <v>0</v>
      </c>
      <c r="AG536">
        <v>0</v>
      </c>
      <c r="AH536">
        <v>0</v>
      </c>
      <c r="AY536">
        <v>0</v>
      </c>
    </row>
    <row r="537" spans="1:51" x14ac:dyDescent="0.25">
      <c r="A537" s="14" t="s">
        <v>494</v>
      </c>
      <c r="C537" s="122">
        <v>103319.22222222222</v>
      </c>
      <c r="D537" s="126"/>
      <c r="E537" s="126"/>
      <c r="F537" s="125">
        <v>4374</v>
      </c>
      <c r="G537" s="125">
        <v>2524</v>
      </c>
      <c r="H537" s="125">
        <f>AY537</f>
        <v>94938.561951227894</v>
      </c>
      <c r="I537" s="125"/>
      <c r="J537" s="125"/>
      <c r="K537" s="125">
        <v>180</v>
      </c>
      <c r="L537" s="125">
        <f>K537*AF1</f>
        <v>5400</v>
      </c>
      <c r="M537" s="125"/>
      <c r="N537" s="125"/>
      <c r="O537" s="52">
        <v>80</v>
      </c>
      <c r="P537" s="52">
        <v>4520</v>
      </c>
      <c r="S537" s="53">
        <v>75</v>
      </c>
      <c r="T537" s="52">
        <f t="shared" si="112"/>
        <v>3962.6623036649212</v>
      </c>
      <c r="V537" s="51">
        <f t="shared" si="115"/>
        <v>0</v>
      </c>
      <c r="AG537">
        <v>2624.4</v>
      </c>
      <c r="AH537">
        <v>1749.6000000000001</v>
      </c>
      <c r="AY537">
        <v>94938.561951227894</v>
      </c>
    </row>
    <row r="538" spans="1:51" x14ac:dyDescent="0.25">
      <c r="A538" s="14" t="s">
        <v>498</v>
      </c>
      <c r="C538" s="122"/>
      <c r="D538" s="126"/>
      <c r="E538" s="126"/>
      <c r="F538" s="125"/>
      <c r="G538" s="125"/>
      <c r="H538" s="125"/>
      <c r="I538" s="125"/>
      <c r="J538" s="125"/>
      <c r="K538" s="125"/>
      <c r="L538" s="125"/>
      <c r="M538" s="125"/>
      <c r="N538" s="125"/>
      <c r="O538" s="128" t="s">
        <v>1332</v>
      </c>
      <c r="P538" s="128"/>
      <c r="Q538" s="128"/>
      <c r="R538" s="128"/>
      <c r="S538" s="53">
        <v>75</v>
      </c>
      <c r="T538" s="52">
        <f t="shared" si="112"/>
        <v>3962.6623036649212</v>
      </c>
      <c r="V538" s="51">
        <f t="shared" si="115"/>
        <v>0</v>
      </c>
      <c r="AG538">
        <v>0</v>
      </c>
      <c r="AH538">
        <v>0</v>
      </c>
      <c r="AY538">
        <v>0</v>
      </c>
    </row>
    <row r="539" spans="1:51" x14ac:dyDescent="0.25">
      <c r="A539" s="14" t="s">
        <v>495</v>
      </c>
      <c r="C539" s="53"/>
      <c r="D539" s="126"/>
      <c r="E539" s="126"/>
      <c r="F539" s="125"/>
      <c r="G539" s="125"/>
      <c r="H539" s="125"/>
      <c r="I539" s="125"/>
      <c r="J539" s="125"/>
      <c r="K539" s="53"/>
      <c r="L539" s="52">
        <f t="shared" ref="L539:L549" si="116">K539*AF$1</f>
        <v>0</v>
      </c>
      <c r="O539" s="54"/>
      <c r="P539" s="54"/>
      <c r="Q539" s="54"/>
      <c r="R539" s="54"/>
      <c r="S539" s="53">
        <v>75</v>
      </c>
      <c r="T539" s="52">
        <f t="shared" si="112"/>
        <v>3962.6623036649212</v>
      </c>
      <c r="V539" s="51">
        <f t="shared" si="115"/>
        <v>0</v>
      </c>
      <c r="AG539">
        <v>0</v>
      </c>
      <c r="AH539">
        <v>0</v>
      </c>
      <c r="AY539">
        <v>0</v>
      </c>
    </row>
    <row r="540" spans="1:51" x14ac:dyDescent="0.25">
      <c r="A540" s="14" t="s">
        <v>496</v>
      </c>
      <c r="C540" s="53"/>
      <c r="D540" s="126"/>
      <c r="E540" s="126"/>
      <c r="F540" s="125"/>
      <c r="G540" s="125"/>
      <c r="H540" s="125"/>
      <c r="I540" s="125"/>
      <c r="J540" s="125"/>
      <c r="K540" s="53"/>
      <c r="L540" s="52">
        <f t="shared" si="116"/>
        <v>0</v>
      </c>
      <c r="O540" s="54"/>
      <c r="P540" s="54"/>
      <c r="Q540" s="54"/>
      <c r="R540" s="54"/>
      <c r="S540" s="53"/>
      <c r="T540" s="52">
        <f t="shared" si="112"/>
        <v>0</v>
      </c>
      <c r="V540" s="51">
        <f t="shared" si="115"/>
        <v>0</v>
      </c>
      <c r="AG540">
        <v>0</v>
      </c>
      <c r="AH540">
        <v>0</v>
      </c>
      <c r="AY540">
        <v>0</v>
      </c>
    </row>
    <row r="541" spans="1:51" x14ac:dyDescent="0.25">
      <c r="A541" s="14" t="s">
        <v>497</v>
      </c>
      <c r="C541" s="53"/>
      <c r="D541" s="126"/>
      <c r="E541" s="126"/>
      <c r="F541" s="125"/>
      <c r="G541" s="125"/>
      <c r="H541" s="125"/>
      <c r="I541" s="125"/>
      <c r="J541" s="125"/>
      <c r="K541" s="53"/>
      <c r="L541" s="52">
        <f t="shared" si="116"/>
        <v>0</v>
      </c>
      <c r="O541" s="54"/>
      <c r="P541" s="54"/>
      <c r="Q541" s="54"/>
      <c r="R541" s="54"/>
      <c r="S541" s="53"/>
      <c r="T541" s="52">
        <f t="shared" si="112"/>
        <v>0</v>
      </c>
      <c r="V541" s="51">
        <f t="shared" si="115"/>
        <v>0</v>
      </c>
      <c r="AG541">
        <v>0</v>
      </c>
      <c r="AH541">
        <v>0</v>
      </c>
      <c r="AY541">
        <v>0</v>
      </c>
    </row>
    <row r="542" spans="1:51" x14ac:dyDescent="0.25">
      <c r="A542" s="18" t="s">
        <v>499</v>
      </c>
      <c r="C542" s="53"/>
      <c r="D542" s="126"/>
      <c r="E542" s="126"/>
      <c r="F542" s="53"/>
      <c r="G542" s="53"/>
      <c r="H542" s="52">
        <f t="shared" ref="H542:H547" si="117">G542*$AD$1</f>
        <v>0</v>
      </c>
      <c r="K542" s="53"/>
      <c r="L542" s="52">
        <f t="shared" si="116"/>
        <v>0</v>
      </c>
      <c r="O542" s="53"/>
      <c r="P542" s="53"/>
      <c r="Q542" s="53"/>
      <c r="R542" s="53"/>
      <c r="S542" s="70">
        <v>75</v>
      </c>
      <c r="T542" s="52">
        <f t="shared" si="112"/>
        <v>3962.6623036649212</v>
      </c>
      <c r="V542" s="51">
        <f t="shared" si="115"/>
        <v>0</v>
      </c>
      <c r="AG542">
        <v>0</v>
      </c>
      <c r="AH542">
        <v>0</v>
      </c>
      <c r="AY542">
        <v>0</v>
      </c>
    </row>
    <row r="543" spans="1:51" x14ac:dyDescent="0.25">
      <c r="A543" s="9" t="s">
        <v>500</v>
      </c>
      <c r="D543" s="126"/>
      <c r="E543" s="126"/>
      <c r="H543" s="52">
        <f t="shared" si="117"/>
        <v>0</v>
      </c>
      <c r="L543" s="52">
        <f t="shared" si="116"/>
        <v>0</v>
      </c>
      <c r="O543" s="52">
        <v>42</v>
      </c>
      <c r="P543" s="52">
        <v>2373</v>
      </c>
      <c r="T543" s="52">
        <f t="shared" si="112"/>
        <v>0</v>
      </c>
      <c r="V543" s="51">
        <f t="shared" si="115"/>
        <v>0</v>
      </c>
      <c r="AG543">
        <v>0</v>
      </c>
      <c r="AH543">
        <v>0</v>
      </c>
      <c r="AY543">
        <v>0</v>
      </c>
    </row>
    <row r="544" spans="1:51" x14ac:dyDescent="0.25">
      <c r="A544" s="13" t="s">
        <v>501</v>
      </c>
      <c r="C544" s="53"/>
      <c r="D544" s="130"/>
      <c r="E544" s="130"/>
      <c r="F544" s="53"/>
      <c r="G544" s="53"/>
      <c r="H544" s="52">
        <f t="shared" si="117"/>
        <v>0</v>
      </c>
      <c r="K544" s="53"/>
      <c r="L544" s="52">
        <f t="shared" si="116"/>
        <v>0</v>
      </c>
      <c r="O544" s="53"/>
      <c r="P544" s="53"/>
      <c r="Q544" s="53"/>
      <c r="R544" s="53"/>
      <c r="S544" s="53">
        <v>75</v>
      </c>
      <c r="T544" s="52">
        <f t="shared" si="112"/>
        <v>3962.6623036649212</v>
      </c>
      <c r="V544" s="51">
        <f t="shared" si="115"/>
        <v>0</v>
      </c>
      <c r="AG544">
        <v>0</v>
      </c>
      <c r="AH544">
        <v>0</v>
      </c>
      <c r="AY544">
        <v>0</v>
      </c>
    </row>
    <row r="545" spans="1:51" x14ac:dyDescent="0.25">
      <c r="A545" s="13" t="s">
        <v>502</v>
      </c>
      <c r="C545" s="53"/>
      <c r="D545" s="53"/>
      <c r="E545" s="53"/>
      <c r="F545" s="53"/>
      <c r="G545" s="53"/>
      <c r="H545" s="52">
        <f t="shared" si="117"/>
        <v>0</v>
      </c>
      <c r="K545" s="53"/>
      <c r="L545" s="52">
        <f t="shared" si="116"/>
        <v>0</v>
      </c>
      <c r="O545" s="52">
        <v>80</v>
      </c>
      <c r="P545" s="52">
        <v>4520</v>
      </c>
      <c r="S545" s="53">
        <v>75</v>
      </c>
      <c r="T545" s="52">
        <f t="shared" si="112"/>
        <v>3962.6623036649212</v>
      </c>
      <c r="V545" s="51">
        <f t="shared" si="115"/>
        <v>0</v>
      </c>
      <c r="AG545">
        <v>0</v>
      </c>
      <c r="AH545">
        <v>0</v>
      </c>
      <c r="AY545">
        <v>0</v>
      </c>
    </row>
    <row r="546" spans="1:51" x14ac:dyDescent="0.25">
      <c r="A546" s="14" t="s">
        <v>503</v>
      </c>
      <c r="C546" s="53"/>
      <c r="D546" s="53"/>
      <c r="E546" s="53"/>
      <c r="F546" s="53"/>
      <c r="G546" s="53"/>
      <c r="H546" s="52">
        <f t="shared" si="117"/>
        <v>0</v>
      </c>
      <c r="K546" s="53"/>
      <c r="L546" s="52">
        <f t="shared" si="116"/>
        <v>0</v>
      </c>
      <c r="O546" s="54"/>
      <c r="P546" s="54"/>
      <c r="Q546" s="54"/>
      <c r="R546" s="54"/>
      <c r="S546" s="53">
        <v>99</v>
      </c>
      <c r="T546" s="52">
        <f t="shared" si="112"/>
        <v>5230.7142408376958</v>
      </c>
      <c r="V546" s="51" t="e">
        <f>$AY$1*#REF!</f>
        <v>#REF!</v>
      </c>
      <c r="AG546">
        <v>0</v>
      </c>
      <c r="AH546">
        <v>0</v>
      </c>
      <c r="AY546">
        <v>0</v>
      </c>
    </row>
    <row r="547" spans="1:51" x14ac:dyDescent="0.25">
      <c r="A547" s="14" t="s">
        <v>504</v>
      </c>
      <c r="C547" s="53"/>
      <c r="D547" s="53"/>
      <c r="E547" s="53"/>
      <c r="F547" s="53"/>
      <c r="G547" s="53"/>
      <c r="H547" s="52">
        <f t="shared" si="117"/>
        <v>0</v>
      </c>
      <c r="K547" s="53"/>
      <c r="L547" s="52">
        <f t="shared" si="116"/>
        <v>0</v>
      </c>
      <c r="O547" s="54"/>
      <c r="P547" s="54"/>
      <c r="Q547" s="54"/>
      <c r="R547" s="54"/>
      <c r="S547" s="53">
        <v>9</v>
      </c>
      <c r="T547" s="52">
        <f t="shared" si="112"/>
        <v>475.51947643979054</v>
      </c>
      <c r="V547" s="51">
        <f>$AY$1*H548</f>
        <v>20747.340362753312</v>
      </c>
      <c r="AG547">
        <v>0</v>
      </c>
      <c r="AH547">
        <v>0</v>
      </c>
      <c r="AY547">
        <v>0</v>
      </c>
    </row>
    <row r="548" spans="1:51" x14ac:dyDescent="0.25">
      <c r="A548" s="16" t="s">
        <v>505</v>
      </c>
      <c r="F548" s="71">
        <v>950</v>
      </c>
      <c r="G548" s="71">
        <v>570</v>
      </c>
      <c r="H548" s="52">
        <f>AY548</f>
        <v>21440.166526228168</v>
      </c>
      <c r="K548" s="71">
        <v>177</v>
      </c>
      <c r="L548" s="52">
        <f t="shared" si="116"/>
        <v>5310</v>
      </c>
      <c r="T548" s="52">
        <f t="shared" si="112"/>
        <v>0</v>
      </c>
      <c r="V548" s="51">
        <f t="shared" ref="V548:V561" si="118">$AY$1*H550</f>
        <v>0</v>
      </c>
      <c r="AG548">
        <v>570</v>
      </c>
      <c r="AH548">
        <v>380</v>
      </c>
      <c r="AY548">
        <v>21440.166526228168</v>
      </c>
    </row>
    <row r="549" spans="1:51" x14ac:dyDescent="0.25">
      <c r="A549" s="12" t="s">
        <v>506</v>
      </c>
      <c r="F549" s="52">
        <v>450</v>
      </c>
      <c r="G549" s="52">
        <v>270</v>
      </c>
      <c r="H549" s="52">
        <f t="shared" ref="H549:H560" si="119">AY549</f>
        <v>10155.868354529133</v>
      </c>
      <c r="K549" s="52">
        <v>160</v>
      </c>
      <c r="L549" s="52">
        <f t="shared" si="116"/>
        <v>4800</v>
      </c>
      <c r="T549" s="52">
        <f t="shared" si="112"/>
        <v>0</v>
      </c>
      <c r="V549" s="51">
        <f t="shared" si="118"/>
        <v>0</v>
      </c>
      <c r="AG549">
        <v>270</v>
      </c>
      <c r="AH549">
        <v>180</v>
      </c>
      <c r="AY549">
        <v>10155.868354529133</v>
      </c>
    </row>
    <row r="550" spans="1:51" x14ac:dyDescent="0.25">
      <c r="A550" s="9" t="s">
        <v>507</v>
      </c>
      <c r="F550" s="52">
        <v>1274</v>
      </c>
      <c r="H550" s="52">
        <f t="shared" si="119"/>
        <v>0</v>
      </c>
      <c r="K550" s="52">
        <v>1274</v>
      </c>
      <c r="L550" s="52">
        <f>K550*$AD$1</f>
        <v>49520.890885815927</v>
      </c>
      <c r="T550" s="52">
        <f t="shared" si="112"/>
        <v>0</v>
      </c>
      <c r="V550" s="51">
        <f t="shared" si="118"/>
        <v>16008.211037787556</v>
      </c>
      <c r="AG550">
        <v>0</v>
      </c>
      <c r="AH550">
        <v>0</v>
      </c>
      <c r="AY550">
        <v>0</v>
      </c>
    </row>
    <row r="551" spans="1:51" x14ac:dyDescent="0.25">
      <c r="A551" s="14" t="s">
        <v>508</v>
      </c>
      <c r="C551" s="53"/>
      <c r="D551" s="53"/>
      <c r="E551" s="53"/>
      <c r="F551" s="53"/>
      <c r="G551" s="53"/>
      <c r="H551" s="52">
        <f t="shared" si="119"/>
        <v>0</v>
      </c>
      <c r="K551" s="53"/>
      <c r="L551" s="52">
        <f t="shared" ref="L551:L560" si="120">K551*AF$1</f>
        <v>0</v>
      </c>
      <c r="O551" s="54"/>
      <c r="P551" s="54"/>
      <c r="Q551" s="54"/>
      <c r="R551" s="54"/>
      <c r="S551" s="53">
        <v>21</v>
      </c>
      <c r="T551" s="52">
        <f t="shared" si="112"/>
        <v>1109.545445026178</v>
      </c>
      <c r="V551" s="51">
        <f t="shared" si="118"/>
        <v>0</v>
      </c>
      <c r="AG551">
        <v>0</v>
      </c>
      <c r="AH551">
        <v>0</v>
      </c>
      <c r="AY551">
        <v>0</v>
      </c>
    </row>
    <row r="552" spans="1:51" x14ac:dyDescent="0.25">
      <c r="A552" s="9" t="s">
        <v>509</v>
      </c>
      <c r="F552" s="52">
        <v>733</v>
      </c>
      <c r="G552" s="52">
        <v>439.8</v>
      </c>
      <c r="H552" s="52">
        <f t="shared" si="119"/>
        <v>16542.781119710788</v>
      </c>
      <c r="K552" s="52">
        <v>120</v>
      </c>
      <c r="L552" s="52">
        <f t="shared" si="120"/>
        <v>3600</v>
      </c>
      <c r="T552" s="52">
        <f t="shared" si="112"/>
        <v>0</v>
      </c>
      <c r="V552" s="51">
        <f t="shared" si="118"/>
        <v>14064.512835382246</v>
      </c>
      <c r="AG552">
        <v>439.8</v>
      </c>
      <c r="AH552">
        <v>293.2</v>
      </c>
      <c r="AY552">
        <v>16542.781119710788</v>
      </c>
    </row>
    <row r="553" spans="1:51" x14ac:dyDescent="0.25">
      <c r="A553" s="9" t="s">
        <v>510</v>
      </c>
      <c r="H553" s="52">
        <f t="shared" si="119"/>
        <v>0</v>
      </c>
      <c r="L553" s="52">
        <f t="shared" si="120"/>
        <v>0</v>
      </c>
      <c r="O553" s="52">
        <v>695</v>
      </c>
      <c r="P553" s="60">
        <v>58458.5</v>
      </c>
      <c r="T553" s="52">
        <f t="shared" si="112"/>
        <v>0</v>
      </c>
      <c r="U553" s="51" t="s">
        <v>1382</v>
      </c>
      <c r="V553" s="51">
        <f t="shared" si="118"/>
        <v>0</v>
      </c>
      <c r="AG553">
        <v>0</v>
      </c>
      <c r="AH553">
        <v>0</v>
      </c>
      <c r="AY553">
        <v>0</v>
      </c>
    </row>
    <row r="554" spans="1:51" x14ac:dyDescent="0.25">
      <c r="A554" s="9" t="s">
        <v>511</v>
      </c>
      <c r="F554" s="52">
        <v>644</v>
      </c>
      <c r="G554" s="52">
        <v>386.4</v>
      </c>
      <c r="H554" s="52">
        <f t="shared" si="119"/>
        <v>14534.176045148359</v>
      </c>
      <c r="K554" s="52">
        <v>117</v>
      </c>
      <c r="L554" s="52">
        <f t="shared" si="120"/>
        <v>3510</v>
      </c>
      <c r="T554" s="52">
        <f t="shared" si="112"/>
        <v>0</v>
      </c>
      <c r="V554" s="51">
        <f t="shared" si="118"/>
        <v>0</v>
      </c>
      <c r="AG554">
        <v>386.4</v>
      </c>
      <c r="AH554">
        <v>257.60000000000002</v>
      </c>
      <c r="AY554">
        <v>14534.176045148359</v>
      </c>
    </row>
    <row r="555" spans="1:51" x14ac:dyDescent="0.25">
      <c r="A555" s="9" t="s">
        <v>512</v>
      </c>
      <c r="H555" s="52">
        <f t="shared" si="119"/>
        <v>0</v>
      </c>
      <c r="L555" s="52">
        <f t="shared" si="120"/>
        <v>0</v>
      </c>
      <c r="O555" s="52">
        <v>378</v>
      </c>
      <c r="P555" s="52">
        <v>19845</v>
      </c>
      <c r="T555" s="52">
        <f t="shared" si="112"/>
        <v>0</v>
      </c>
      <c r="V555" s="51">
        <f t="shared" si="118"/>
        <v>0</v>
      </c>
      <c r="AG555">
        <v>0</v>
      </c>
      <c r="AH555">
        <v>0</v>
      </c>
      <c r="AY555">
        <v>0</v>
      </c>
    </row>
    <row r="556" spans="1:51" x14ac:dyDescent="0.25">
      <c r="A556" s="9" t="s">
        <v>513</v>
      </c>
      <c r="H556" s="52">
        <f t="shared" si="119"/>
        <v>0</v>
      </c>
      <c r="L556" s="52">
        <f t="shared" si="120"/>
        <v>0</v>
      </c>
      <c r="O556" s="52">
        <v>208</v>
      </c>
      <c r="P556" s="52">
        <v>11752</v>
      </c>
      <c r="T556" s="52">
        <f t="shared" si="112"/>
        <v>0</v>
      </c>
      <c r="V556" s="51">
        <f t="shared" si="118"/>
        <v>0</v>
      </c>
      <c r="AG556">
        <v>0</v>
      </c>
      <c r="AH556">
        <v>0</v>
      </c>
      <c r="AY556">
        <v>0</v>
      </c>
    </row>
    <row r="557" spans="1:51" x14ac:dyDescent="0.25">
      <c r="A557" s="14" t="s">
        <v>514</v>
      </c>
      <c r="C557" s="53"/>
      <c r="D557" s="53"/>
      <c r="E557" s="53"/>
      <c r="F557" s="53"/>
      <c r="G557" s="53"/>
      <c r="H557" s="52">
        <f t="shared" si="119"/>
        <v>0</v>
      </c>
      <c r="K557" s="53"/>
      <c r="L557" s="52">
        <f t="shared" si="120"/>
        <v>0</v>
      </c>
      <c r="O557" s="54"/>
      <c r="P557" s="54"/>
      <c r="Q557" s="54"/>
      <c r="R557" s="54"/>
      <c r="S557" s="53">
        <v>9</v>
      </c>
      <c r="T557" s="52">
        <f t="shared" si="112"/>
        <v>475.51947643979054</v>
      </c>
      <c r="V557" s="51">
        <f t="shared" si="118"/>
        <v>0</v>
      </c>
      <c r="AG557">
        <v>0</v>
      </c>
      <c r="AH557">
        <v>0</v>
      </c>
      <c r="AY557">
        <v>0</v>
      </c>
    </row>
    <row r="558" spans="1:51" x14ac:dyDescent="0.25">
      <c r="A558" s="14" t="s">
        <v>514</v>
      </c>
      <c r="C558" s="53"/>
      <c r="D558" s="53"/>
      <c r="E558" s="53"/>
      <c r="F558" s="53"/>
      <c r="G558" s="53"/>
      <c r="H558" s="52">
        <f t="shared" si="119"/>
        <v>0</v>
      </c>
      <c r="K558" s="53"/>
      <c r="L558" s="52">
        <f t="shared" si="120"/>
        <v>0</v>
      </c>
      <c r="O558" s="54"/>
      <c r="P558" s="54"/>
      <c r="Q558" s="54"/>
      <c r="R558" s="54"/>
      <c r="S558" s="53">
        <v>84</v>
      </c>
      <c r="T558" s="52">
        <f t="shared" si="112"/>
        <v>4438.1817801047118</v>
      </c>
      <c r="V558" s="51">
        <f t="shared" si="118"/>
        <v>0</v>
      </c>
      <c r="AG558">
        <v>0</v>
      </c>
      <c r="AH558">
        <v>0</v>
      </c>
      <c r="AY558">
        <v>0</v>
      </c>
    </row>
    <row r="559" spans="1:51" x14ac:dyDescent="0.25">
      <c r="A559" s="9" t="s">
        <v>515</v>
      </c>
      <c r="H559" s="52">
        <f t="shared" si="119"/>
        <v>0</v>
      </c>
      <c r="L559" s="52">
        <f t="shared" si="120"/>
        <v>0</v>
      </c>
      <c r="O559" s="52">
        <v>337</v>
      </c>
      <c r="P559" s="60">
        <v>17692.5</v>
      </c>
      <c r="T559" s="52">
        <f t="shared" si="112"/>
        <v>0</v>
      </c>
      <c r="V559" s="51">
        <f t="shared" si="118"/>
        <v>0</v>
      </c>
      <c r="AG559">
        <v>0</v>
      </c>
      <c r="AH559">
        <v>0</v>
      </c>
      <c r="AY559">
        <v>0</v>
      </c>
    </row>
    <row r="560" spans="1:51" x14ac:dyDescent="0.25">
      <c r="A560" s="9" t="s">
        <v>516</v>
      </c>
      <c r="H560" s="52">
        <f t="shared" si="119"/>
        <v>0</v>
      </c>
      <c r="L560" s="52">
        <f t="shared" si="120"/>
        <v>0</v>
      </c>
      <c r="O560" s="52">
        <v>405</v>
      </c>
      <c r="P560" s="60">
        <v>21262.5</v>
      </c>
      <c r="T560" s="52">
        <f t="shared" si="112"/>
        <v>0</v>
      </c>
      <c r="V560" s="51">
        <f t="shared" si="118"/>
        <v>0</v>
      </c>
      <c r="AG560">
        <v>0</v>
      </c>
      <c r="AH560">
        <v>0</v>
      </c>
      <c r="AY560">
        <v>0</v>
      </c>
    </row>
    <row r="561" spans="1:51" x14ac:dyDescent="0.25">
      <c r="A561" s="9" t="s">
        <v>517</v>
      </c>
      <c r="C561" s="52">
        <v>103319.22222222222</v>
      </c>
      <c r="F561" s="125" t="s">
        <v>1352</v>
      </c>
      <c r="G561" s="125"/>
      <c r="H561" s="125"/>
      <c r="I561" s="125"/>
      <c r="J561" s="125"/>
      <c r="K561" s="125" t="s">
        <v>1352</v>
      </c>
      <c r="L561" s="125"/>
      <c r="M561" s="125"/>
      <c r="N561" s="125"/>
      <c r="O561" s="52">
        <v>300</v>
      </c>
      <c r="P561" s="52">
        <v>16950</v>
      </c>
      <c r="S561" s="125" t="s">
        <v>1332</v>
      </c>
      <c r="T561" s="125"/>
      <c r="V561" s="51">
        <f t="shared" si="118"/>
        <v>8102.3823942962927</v>
      </c>
      <c r="AG561" t="e">
        <v>#VALUE!</v>
      </c>
      <c r="AH561" t="e">
        <v>#VALUE!</v>
      </c>
      <c r="AY561">
        <v>0</v>
      </c>
    </row>
    <row r="562" spans="1:51" x14ac:dyDescent="0.25">
      <c r="A562" s="14" t="s">
        <v>518</v>
      </c>
      <c r="C562" s="53"/>
      <c r="D562" s="53"/>
      <c r="E562" s="53"/>
      <c r="F562" s="53"/>
      <c r="G562" s="53"/>
      <c r="H562" s="52">
        <f t="shared" ref="H562:H571" si="121">G562*$AD$1</f>
        <v>0</v>
      </c>
      <c r="K562" s="53"/>
      <c r="L562" s="52">
        <f t="shared" ref="L562:L571" si="122">K562*AF$1</f>
        <v>0</v>
      </c>
      <c r="O562" s="54"/>
      <c r="P562" s="54"/>
      <c r="Q562" s="54"/>
      <c r="R562" s="54"/>
      <c r="S562" s="70">
        <v>14</v>
      </c>
      <c r="T562" s="52">
        <f t="shared" ref="T562:T571" si="123">S562*AE$478</f>
        <v>739.69696335078538</v>
      </c>
      <c r="V562" s="51" t="e">
        <f>$AY$1*#REF!</f>
        <v>#REF!</v>
      </c>
      <c r="AG562">
        <v>0</v>
      </c>
      <c r="AH562">
        <v>0</v>
      </c>
      <c r="AY562">
        <v>0</v>
      </c>
    </row>
    <row r="563" spans="1:51" x14ac:dyDescent="0.25">
      <c r="A563" s="14" t="s">
        <v>519</v>
      </c>
      <c r="C563" s="53"/>
      <c r="D563" s="53"/>
      <c r="E563" s="53"/>
      <c r="F563" s="52">
        <v>371</v>
      </c>
      <c r="G563" s="52">
        <v>222.6</v>
      </c>
      <c r="H563" s="52">
        <f>AY563</f>
        <v>8372.9492434006843</v>
      </c>
      <c r="K563" s="53"/>
      <c r="L563" s="52">
        <f t="shared" si="122"/>
        <v>0</v>
      </c>
      <c r="O563" s="54"/>
      <c r="P563" s="54"/>
      <c r="Q563" s="54"/>
      <c r="R563" s="54"/>
      <c r="S563" s="53">
        <v>20</v>
      </c>
      <c r="T563" s="52">
        <f t="shared" si="123"/>
        <v>1056.7099476439789</v>
      </c>
      <c r="V563" s="51">
        <f>$AY$1*H564</f>
        <v>0</v>
      </c>
      <c r="AG563">
        <v>222.6</v>
      </c>
      <c r="AH563">
        <v>148.4</v>
      </c>
      <c r="AY563">
        <v>8372.9492434006843</v>
      </c>
    </row>
    <row r="564" spans="1:51" x14ac:dyDescent="0.25">
      <c r="A564" s="14" t="s">
        <v>520</v>
      </c>
      <c r="C564" s="53"/>
      <c r="D564" s="53"/>
      <c r="E564" s="53"/>
      <c r="F564" s="53"/>
      <c r="G564" s="53"/>
      <c r="H564" s="52">
        <f t="shared" si="121"/>
        <v>0</v>
      </c>
      <c r="K564" s="53"/>
      <c r="L564" s="52">
        <f t="shared" si="122"/>
        <v>0</v>
      </c>
      <c r="O564" s="54"/>
      <c r="P564" s="54"/>
      <c r="Q564" s="54"/>
      <c r="R564" s="54"/>
      <c r="S564" s="53">
        <v>9</v>
      </c>
      <c r="T564" s="52">
        <f t="shared" si="123"/>
        <v>475.51947643979054</v>
      </c>
      <c r="V564" s="51">
        <f>$AY$1*H566</f>
        <v>0</v>
      </c>
      <c r="AG564">
        <v>0</v>
      </c>
      <c r="AH564">
        <v>0</v>
      </c>
      <c r="AY564">
        <v>0</v>
      </c>
    </row>
    <row r="565" spans="1:51" x14ac:dyDescent="0.25">
      <c r="A565" s="18" t="s">
        <v>521</v>
      </c>
      <c r="C565" s="53"/>
      <c r="D565" s="53"/>
      <c r="E565" s="53"/>
      <c r="F565" s="53"/>
      <c r="G565" s="53"/>
      <c r="H565" s="52">
        <f t="shared" si="121"/>
        <v>0</v>
      </c>
      <c r="K565" s="53"/>
      <c r="L565" s="52">
        <f t="shared" si="122"/>
        <v>0</v>
      </c>
      <c r="O565" s="53"/>
      <c r="P565" s="53"/>
      <c r="Q565" s="53"/>
      <c r="R565" s="53"/>
      <c r="S565" s="70">
        <v>28</v>
      </c>
      <c r="T565" s="52">
        <f t="shared" si="123"/>
        <v>1479.3939267015708</v>
      </c>
      <c r="V565" s="51">
        <f>$AY$1*H567</f>
        <v>0</v>
      </c>
      <c r="AG565">
        <v>0</v>
      </c>
      <c r="AH565">
        <v>0</v>
      </c>
      <c r="AY565">
        <v>0</v>
      </c>
    </row>
    <row r="566" spans="1:51" x14ac:dyDescent="0.25">
      <c r="A566" s="14" t="s">
        <v>522</v>
      </c>
      <c r="C566" s="53"/>
      <c r="D566" s="53"/>
      <c r="E566" s="53"/>
      <c r="F566" s="53"/>
      <c r="G566" s="53"/>
      <c r="H566" s="52">
        <f t="shared" si="121"/>
        <v>0</v>
      </c>
      <c r="K566" s="53"/>
      <c r="L566" s="52">
        <f t="shared" si="122"/>
        <v>0</v>
      </c>
      <c r="O566" s="54"/>
      <c r="P566" s="54"/>
      <c r="Q566" s="54"/>
      <c r="R566" s="54"/>
      <c r="S566" s="53">
        <v>12</v>
      </c>
      <c r="T566" s="52">
        <f t="shared" si="123"/>
        <v>634.02596858638742</v>
      </c>
      <c r="V566" s="51" t="e">
        <f>$AY$1*#REF!</f>
        <v>#REF!</v>
      </c>
      <c r="AG566">
        <v>0</v>
      </c>
      <c r="AH566">
        <v>0</v>
      </c>
      <c r="AY566">
        <v>0</v>
      </c>
    </row>
    <row r="567" spans="1:51" x14ac:dyDescent="0.25">
      <c r="A567" s="9" t="s">
        <v>523</v>
      </c>
      <c r="H567" s="52">
        <f t="shared" si="121"/>
        <v>0</v>
      </c>
      <c r="L567" s="52">
        <f t="shared" si="122"/>
        <v>0</v>
      </c>
      <c r="O567" s="52">
        <v>492</v>
      </c>
      <c r="P567" s="52">
        <v>25830</v>
      </c>
      <c r="T567" s="52">
        <f t="shared" si="123"/>
        <v>0</v>
      </c>
      <c r="V567" s="51">
        <f>$AY$1*H568</f>
        <v>0</v>
      </c>
      <c r="AG567">
        <v>0</v>
      </c>
      <c r="AH567">
        <v>0</v>
      </c>
      <c r="AY567">
        <v>0</v>
      </c>
    </row>
    <row r="568" spans="1:51" x14ac:dyDescent="0.25">
      <c r="A568" s="9" t="s">
        <v>524</v>
      </c>
      <c r="H568" s="52">
        <f t="shared" si="121"/>
        <v>0</v>
      </c>
      <c r="L568" s="52">
        <f t="shared" si="122"/>
        <v>0</v>
      </c>
      <c r="O568" s="52">
        <v>250</v>
      </c>
      <c r="P568" s="52">
        <v>14125</v>
      </c>
      <c r="T568" s="52">
        <f t="shared" si="123"/>
        <v>0</v>
      </c>
      <c r="V568" s="51">
        <f>$AY$1*H570</f>
        <v>0</v>
      </c>
      <c r="AG568">
        <v>0</v>
      </c>
      <c r="AH568">
        <v>0</v>
      </c>
      <c r="AY568">
        <v>0</v>
      </c>
    </row>
    <row r="569" spans="1:51" x14ac:dyDescent="0.25">
      <c r="A569" s="12" t="s">
        <v>525</v>
      </c>
      <c r="C569" s="53"/>
      <c r="D569" s="53"/>
      <c r="E569" s="53"/>
      <c r="F569" s="53"/>
      <c r="G569" s="53"/>
      <c r="H569" s="52">
        <f t="shared" si="121"/>
        <v>0</v>
      </c>
      <c r="K569" s="53"/>
      <c r="L569" s="52">
        <f t="shared" si="122"/>
        <v>0</v>
      </c>
      <c r="O569" s="52">
        <v>724</v>
      </c>
      <c r="P569" s="52">
        <v>40906</v>
      </c>
      <c r="S569" s="53">
        <v>18</v>
      </c>
      <c r="T569" s="52">
        <f t="shared" si="123"/>
        <v>951.03895287958107</v>
      </c>
      <c r="V569" s="51">
        <f>$AY$1*H571</f>
        <v>0</v>
      </c>
      <c r="AG569">
        <v>0</v>
      </c>
      <c r="AH569">
        <v>0</v>
      </c>
      <c r="AY569">
        <v>0</v>
      </c>
    </row>
    <row r="570" spans="1:51" x14ac:dyDescent="0.25">
      <c r="A570" s="12" t="s">
        <v>526</v>
      </c>
      <c r="C570" s="53"/>
      <c r="D570" s="53"/>
      <c r="E570" s="53"/>
      <c r="F570" s="53"/>
      <c r="G570" s="53"/>
      <c r="H570" s="52">
        <f t="shared" si="121"/>
        <v>0</v>
      </c>
      <c r="K570" s="53"/>
      <c r="L570" s="52">
        <f t="shared" si="122"/>
        <v>0</v>
      </c>
      <c r="O570" s="53"/>
      <c r="P570" s="53"/>
      <c r="Q570" s="53"/>
      <c r="R570" s="53"/>
      <c r="S570" s="53">
        <v>9</v>
      </c>
      <c r="T570" s="52">
        <f t="shared" si="123"/>
        <v>475.51947643979054</v>
      </c>
      <c r="V570" s="51" t="e">
        <f>$AY$1*#REF!</f>
        <v>#REF!</v>
      </c>
      <c r="AG570">
        <v>0</v>
      </c>
      <c r="AH570">
        <v>0</v>
      </c>
      <c r="AY570">
        <v>0</v>
      </c>
    </row>
    <row r="571" spans="1:51" x14ac:dyDescent="0.25">
      <c r="A571" s="12" t="s">
        <v>527</v>
      </c>
      <c r="C571" s="53"/>
      <c r="D571" s="53"/>
      <c r="E571" s="53"/>
      <c r="F571" s="53"/>
      <c r="G571" s="53"/>
      <c r="H571" s="52">
        <f t="shared" si="121"/>
        <v>0</v>
      </c>
      <c r="K571" s="53"/>
      <c r="L571" s="52">
        <f t="shared" si="122"/>
        <v>0</v>
      </c>
      <c r="O571" s="53"/>
      <c r="P571" s="53"/>
      <c r="Q571" s="53"/>
      <c r="R571" s="53"/>
      <c r="S571" s="53">
        <v>9</v>
      </c>
      <c r="T571" s="52">
        <f t="shared" si="123"/>
        <v>475.51947643979054</v>
      </c>
      <c r="V571" s="51" t="e">
        <f>$AY$1*#REF!</f>
        <v>#REF!</v>
      </c>
      <c r="AG571">
        <v>0</v>
      </c>
      <c r="AH571">
        <v>0</v>
      </c>
      <c r="AY571">
        <v>0</v>
      </c>
    </row>
    <row r="572" spans="1:51" x14ac:dyDescent="0.25">
      <c r="A572" s="14" t="s">
        <v>528</v>
      </c>
      <c r="C572" s="125">
        <v>103319.22222222222</v>
      </c>
      <c r="F572" s="125" t="s">
        <v>1341</v>
      </c>
      <c r="G572" s="125"/>
      <c r="H572" s="125"/>
      <c r="I572" s="125"/>
      <c r="J572" s="125"/>
      <c r="K572" s="125" t="s">
        <v>1341</v>
      </c>
      <c r="L572" s="125"/>
      <c r="M572" s="125"/>
      <c r="N572" s="125"/>
      <c r="O572" s="125" t="s">
        <v>1332</v>
      </c>
      <c r="P572" s="125"/>
      <c r="Q572" s="125"/>
      <c r="R572" s="125"/>
      <c r="S572" s="125" t="s">
        <v>1332</v>
      </c>
      <c r="T572" s="125"/>
      <c r="V572" s="51">
        <f>$AY$1*H574</f>
        <v>0</v>
      </c>
      <c r="AG572" t="e">
        <v>#VALUE!</v>
      </c>
      <c r="AH572" t="e">
        <v>#VALUE!</v>
      </c>
      <c r="AY572">
        <v>0</v>
      </c>
    </row>
    <row r="573" spans="1:51" x14ac:dyDescent="0.25">
      <c r="A573" s="14" t="s">
        <v>529</v>
      </c>
      <c r="B573" s="52">
        <v>1</v>
      </c>
      <c r="C573" s="125"/>
      <c r="F573" s="125" t="s">
        <v>1341</v>
      </c>
      <c r="G573" s="125"/>
      <c r="H573" s="125"/>
      <c r="I573" s="125"/>
      <c r="J573" s="125"/>
      <c r="K573" s="125" t="s">
        <v>1341</v>
      </c>
      <c r="L573" s="125"/>
      <c r="M573" s="125"/>
      <c r="N573" s="125"/>
      <c r="O573" s="125" t="s">
        <v>1332</v>
      </c>
      <c r="P573" s="125"/>
      <c r="Q573" s="125"/>
      <c r="R573" s="125"/>
      <c r="S573" s="125" t="s">
        <v>1332</v>
      </c>
      <c r="T573" s="125"/>
      <c r="V573" s="51" t="e">
        <f>$AY$1*#REF!</f>
        <v>#REF!</v>
      </c>
      <c r="AG573" t="e">
        <v>#VALUE!</v>
      </c>
      <c r="AH573" t="e">
        <v>#VALUE!</v>
      </c>
      <c r="AY573">
        <v>0</v>
      </c>
    </row>
    <row r="574" spans="1:51" x14ac:dyDescent="0.25">
      <c r="A574" s="14" t="s">
        <v>530</v>
      </c>
      <c r="C574" s="53"/>
      <c r="D574" s="53"/>
      <c r="E574" s="53"/>
      <c r="F574" s="53"/>
      <c r="G574" s="53"/>
      <c r="H574" s="52">
        <f t="shared" ref="H574:H576" si="124">G574*$AD$1</f>
        <v>0</v>
      </c>
      <c r="K574" s="53"/>
      <c r="L574" s="52">
        <f t="shared" ref="L574:L588" si="125">K574*AF$1</f>
        <v>0</v>
      </c>
      <c r="O574" s="54"/>
      <c r="P574" s="54"/>
      <c r="Q574" s="54"/>
      <c r="R574" s="54"/>
      <c r="S574" s="53">
        <v>9</v>
      </c>
      <c r="T574" s="52">
        <f t="shared" ref="T574:T588" si="126">S574*AE$478</f>
        <v>475.51947643979054</v>
      </c>
      <c r="V574" s="51">
        <f>$AY$1*H575</f>
        <v>0</v>
      </c>
      <c r="AG574">
        <v>0</v>
      </c>
      <c r="AH574">
        <v>0</v>
      </c>
      <c r="AY574">
        <v>0</v>
      </c>
    </row>
    <row r="575" spans="1:51" x14ac:dyDescent="0.25">
      <c r="A575" s="14" t="s">
        <v>531</v>
      </c>
      <c r="C575" s="53"/>
      <c r="D575" s="53"/>
      <c r="E575" s="53"/>
      <c r="F575" s="53"/>
      <c r="G575" s="53"/>
      <c r="H575" s="52">
        <f t="shared" si="124"/>
        <v>0</v>
      </c>
      <c r="K575" s="53"/>
      <c r="L575" s="52">
        <f t="shared" si="125"/>
        <v>0</v>
      </c>
      <c r="O575" s="54"/>
      <c r="P575" s="54"/>
      <c r="Q575" s="54"/>
      <c r="R575" s="54"/>
      <c r="S575" s="70">
        <v>9</v>
      </c>
      <c r="T575" s="52">
        <f t="shared" si="126"/>
        <v>475.51947643979054</v>
      </c>
      <c r="V575" s="51">
        <f>$AY$1*H577</f>
        <v>11994.146660235914</v>
      </c>
      <c r="AG575">
        <v>0</v>
      </c>
      <c r="AH575">
        <v>0</v>
      </c>
      <c r="AY575">
        <v>0</v>
      </c>
    </row>
    <row r="576" spans="1:51" x14ac:dyDescent="0.25">
      <c r="A576" s="14" t="s">
        <v>532</v>
      </c>
      <c r="C576" s="53"/>
      <c r="D576" s="53"/>
      <c r="E576" s="53"/>
      <c r="F576" s="53"/>
      <c r="G576" s="53"/>
      <c r="H576" s="52">
        <f t="shared" si="124"/>
        <v>0</v>
      </c>
      <c r="K576" s="53"/>
      <c r="L576" s="52">
        <f t="shared" si="125"/>
        <v>0</v>
      </c>
      <c r="O576" s="54"/>
      <c r="P576" s="54"/>
      <c r="Q576" s="54"/>
      <c r="R576" s="54"/>
      <c r="S576" s="70">
        <v>15</v>
      </c>
      <c r="T576" s="52">
        <f t="shared" si="126"/>
        <v>792.5324607329843</v>
      </c>
      <c r="V576" s="51">
        <f>$AY$1*H578</f>
        <v>14149.686127397759</v>
      </c>
      <c r="AG576">
        <v>0</v>
      </c>
      <c r="AH576">
        <v>0</v>
      </c>
      <c r="AY576">
        <v>0</v>
      </c>
    </row>
    <row r="577" spans="1:51" x14ac:dyDescent="0.25">
      <c r="A577" s="9" t="s">
        <v>533</v>
      </c>
      <c r="F577" s="52">
        <v>549.20000000000005</v>
      </c>
      <c r="G577" s="52">
        <v>329.52</v>
      </c>
      <c r="H577" s="52">
        <f>AY577</f>
        <v>12394.67311179422</v>
      </c>
      <c r="K577" s="52">
        <v>86</v>
      </c>
      <c r="L577" s="52">
        <f t="shared" si="125"/>
        <v>2580</v>
      </c>
      <c r="T577" s="52">
        <f t="shared" si="126"/>
        <v>0</v>
      </c>
      <c r="V577" s="51" t="e">
        <f>$AY$1*#REF!</f>
        <v>#REF!</v>
      </c>
      <c r="AG577">
        <v>329.52000000000004</v>
      </c>
      <c r="AH577">
        <v>219.68000000000004</v>
      </c>
      <c r="AY577">
        <v>12394.67311179422</v>
      </c>
    </row>
    <row r="578" spans="1:51" x14ac:dyDescent="0.25">
      <c r="A578" s="9" t="s">
        <v>534</v>
      </c>
      <c r="F578" s="52">
        <v>647.9</v>
      </c>
      <c r="G578" s="52">
        <v>388.74</v>
      </c>
      <c r="H578" s="52">
        <f t="shared" ref="H578:H581" si="127">AY578</f>
        <v>14622.193570887612</v>
      </c>
      <c r="K578" s="52">
        <v>107</v>
      </c>
      <c r="L578" s="52">
        <f t="shared" si="125"/>
        <v>3210</v>
      </c>
      <c r="T578" s="52">
        <f t="shared" si="126"/>
        <v>0</v>
      </c>
      <c r="V578" s="51">
        <f>$AY$1*H579</f>
        <v>0</v>
      </c>
      <c r="AG578">
        <v>388.73999999999995</v>
      </c>
      <c r="AH578">
        <v>259.16000000000003</v>
      </c>
      <c r="AY578">
        <v>14622.193570887612</v>
      </c>
    </row>
    <row r="579" spans="1:51" x14ac:dyDescent="0.25">
      <c r="A579" s="13" t="s">
        <v>535</v>
      </c>
      <c r="C579" s="53"/>
      <c r="D579" s="53"/>
      <c r="E579" s="53"/>
      <c r="F579" s="53"/>
      <c r="G579" s="53"/>
      <c r="H579" s="52">
        <f t="shared" si="127"/>
        <v>0</v>
      </c>
      <c r="K579" s="53"/>
      <c r="L579" s="52">
        <f t="shared" si="125"/>
        <v>0</v>
      </c>
      <c r="O579" s="53"/>
      <c r="P579" s="53"/>
      <c r="Q579" s="53"/>
      <c r="R579" s="53"/>
      <c r="S579" s="53">
        <v>100</v>
      </c>
      <c r="T579" s="52">
        <f t="shared" si="126"/>
        <v>5283.5497382198955</v>
      </c>
      <c r="V579" s="51">
        <f t="shared" ref="V579:V607" si="128">$AY$1*H581</f>
        <v>0</v>
      </c>
      <c r="AG579">
        <v>0</v>
      </c>
      <c r="AH579">
        <v>0</v>
      </c>
      <c r="AY579">
        <v>0</v>
      </c>
    </row>
    <row r="580" spans="1:51" x14ac:dyDescent="0.25">
      <c r="A580" s="13" t="s">
        <v>536</v>
      </c>
      <c r="C580" s="53"/>
      <c r="D580" s="53"/>
      <c r="E580" s="53"/>
      <c r="F580" s="53"/>
      <c r="G580" s="53"/>
      <c r="H580" s="52">
        <f t="shared" si="127"/>
        <v>0</v>
      </c>
      <c r="K580" s="53"/>
      <c r="L580" s="52">
        <f t="shared" si="125"/>
        <v>0</v>
      </c>
      <c r="O580" s="53"/>
      <c r="P580" s="53"/>
      <c r="Q580" s="53"/>
      <c r="R580" s="53"/>
      <c r="S580" s="53">
        <v>90</v>
      </c>
      <c r="T580" s="52">
        <f t="shared" si="126"/>
        <v>4755.1947643979056</v>
      </c>
      <c r="V580" s="51">
        <f t="shared" si="128"/>
        <v>11237.997101120411</v>
      </c>
      <c r="AG580">
        <v>0</v>
      </c>
      <c r="AH580">
        <v>0</v>
      </c>
      <c r="AY580">
        <v>0</v>
      </c>
    </row>
    <row r="581" spans="1:51" x14ac:dyDescent="0.25">
      <c r="A581" s="13" t="s">
        <v>537</v>
      </c>
      <c r="C581" s="53"/>
      <c r="D581" s="53"/>
      <c r="E581" s="53"/>
      <c r="F581" s="53"/>
      <c r="G581" s="53"/>
      <c r="H581" s="52">
        <f t="shared" si="127"/>
        <v>0</v>
      </c>
      <c r="K581" s="53"/>
      <c r="L581" s="52">
        <f t="shared" si="125"/>
        <v>0</v>
      </c>
      <c r="O581" s="53"/>
      <c r="P581" s="53"/>
      <c r="Q581" s="53"/>
      <c r="R581" s="53"/>
      <c r="S581" s="53">
        <v>100</v>
      </c>
      <c r="T581" s="52">
        <f t="shared" si="126"/>
        <v>5283.5497382198955</v>
      </c>
      <c r="V581" s="51">
        <f t="shared" si="128"/>
        <v>0</v>
      </c>
      <c r="AG581">
        <v>0</v>
      </c>
      <c r="AH581">
        <v>0</v>
      </c>
      <c r="AY581">
        <v>0</v>
      </c>
    </row>
    <row r="582" spans="1:51" x14ac:dyDescent="0.25">
      <c r="A582" s="13" t="s">
        <v>538</v>
      </c>
      <c r="C582" s="53"/>
      <c r="D582" s="53"/>
      <c r="E582" s="53"/>
      <c r="F582" s="125">
        <v>5142.91</v>
      </c>
      <c r="G582" s="125">
        <v>308.74599999999998</v>
      </c>
      <c r="H582" s="125">
        <f>AY582</f>
        <v>11613.273077731303</v>
      </c>
      <c r="I582" s="125"/>
      <c r="J582" s="125"/>
      <c r="K582" s="53"/>
      <c r="L582" s="52">
        <f t="shared" si="125"/>
        <v>0</v>
      </c>
      <c r="O582" s="53">
        <v>480</v>
      </c>
      <c r="P582" s="53">
        <v>27120</v>
      </c>
      <c r="Q582" s="53"/>
      <c r="R582" s="53"/>
      <c r="S582" s="70"/>
      <c r="T582" s="52">
        <f t="shared" si="126"/>
        <v>0</v>
      </c>
      <c r="V582" s="51">
        <f t="shared" si="128"/>
        <v>0</v>
      </c>
      <c r="AG582">
        <v>3085.7459999999996</v>
      </c>
      <c r="AH582">
        <v>2057.1640000000002</v>
      </c>
      <c r="AY582">
        <v>11613.273077731303</v>
      </c>
    </row>
    <row r="583" spans="1:51" x14ac:dyDescent="0.25">
      <c r="A583" s="13" t="s">
        <v>539</v>
      </c>
      <c r="F583" s="125"/>
      <c r="G583" s="125"/>
      <c r="H583" s="125"/>
      <c r="I583" s="125"/>
      <c r="J583" s="125"/>
      <c r="L583" s="52">
        <f t="shared" si="125"/>
        <v>0</v>
      </c>
      <c r="T583" s="52">
        <f t="shared" si="126"/>
        <v>0</v>
      </c>
      <c r="V583" s="51">
        <f t="shared" si="128"/>
        <v>0</v>
      </c>
      <c r="AG583">
        <v>0</v>
      </c>
      <c r="AH583">
        <v>0</v>
      </c>
      <c r="AY583">
        <v>0</v>
      </c>
    </row>
    <row r="584" spans="1:51" x14ac:dyDescent="0.25">
      <c r="A584" s="13" t="s">
        <v>540</v>
      </c>
      <c r="F584" s="125"/>
      <c r="G584" s="125"/>
      <c r="H584" s="125"/>
      <c r="I584" s="125"/>
      <c r="J584" s="125"/>
      <c r="L584" s="52">
        <f t="shared" si="125"/>
        <v>0</v>
      </c>
      <c r="T584" s="52">
        <f t="shared" si="126"/>
        <v>0</v>
      </c>
      <c r="V584" s="51">
        <f t="shared" si="128"/>
        <v>0</v>
      </c>
      <c r="AG584">
        <v>0</v>
      </c>
      <c r="AH584">
        <v>0</v>
      </c>
      <c r="AY584">
        <v>0</v>
      </c>
    </row>
    <row r="585" spans="1:51" x14ac:dyDescent="0.25">
      <c r="A585" s="13" t="s">
        <v>541</v>
      </c>
      <c r="F585" s="125"/>
      <c r="G585" s="125"/>
      <c r="H585" s="125"/>
      <c r="I585" s="125"/>
      <c r="J585" s="125"/>
      <c r="L585" s="52">
        <f t="shared" si="125"/>
        <v>0</v>
      </c>
      <c r="T585" s="52">
        <f t="shared" si="126"/>
        <v>0</v>
      </c>
      <c r="V585" s="51">
        <f t="shared" si="128"/>
        <v>0</v>
      </c>
      <c r="AG585">
        <v>0</v>
      </c>
      <c r="AH585">
        <v>0</v>
      </c>
      <c r="AY585">
        <v>0</v>
      </c>
    </row>
    <row r="586" spans="1:51" x14ac:dyDescent="0.25">
      <c r="A586" s="13" t="s">
        <v>542</v>
      </c>
      <c r="F586" s="125"/>
      <c r="G586" s="125"/>
      <c r="H586" s="125"/>
      <c r="I586" s="125"/>
      <c r="J586" s="125"/>
      <c r="L586" s="52">
        <f t="shared" si="125"/>
        <v>0</v>
      </c>
      <c r="T586" s="52">
        <f t="shared" si="126"/>
        <v>0</v>
      </c>
      <c r="V586" s="51">
        <f t="shared" si="128"/>
        <v>0</v>
      </c>
      <c r="AG586">
        <v>0</v>
      </c>
      <c r="AH586">
        <v>0</v>
      </c>
      <c r="AY586">
        <v>0</v>
      </c>
    </row>
    <row r="587" spans="1:51" x14ac:dyDescent="0.25">
      <c r="A587" s="13" t="s">
        <v>543</v>
      </c>
      <c r="C587" s="53"/>
      <c r="D587" s="53"/>
      <c r="E587" s="53"/>
      <c r="F587" s="125"/>
      <c r="G587" s="125"/>
      <c r="H587" s="125"/>
      <c r="I587" s="125"/>
      <c r="J587" s="125"/>
      <c r="K587" s="53"/>
      <c r="L587" s="52">
        <f t="shared" si="125"/>
        <v>0</v>
      </c>
      <c r="O587" s="53"/>
      <c r="P587" s="53"/>
      <c r="Q587" s="53"/>
      <c r="R587" s="53"/>
      <c r="S587" s="53">
        <v>60</v>
      </c>
      <c r="T587" s="52">
        <f t="shared" si="126"/>
        <v>3170.1298429319372</v>
      </c>
      <c r="V587" s="51">
        <f t="shared" si="128"/>
        <v>0</v>
      </c>
      <c r="AG587">
        <v>0</v>
      </c>
      <c r="AH587">
        <v>0</v>
      </c>
      <c r="AY587">
        <v>0</v>
      </c>
    </row>
    <row r="588" spans="1:51" x14ac:dyDescent="0.25">
      <c r="A588" s="13" t="s">
        <v>544</v>
      </c>
      <c r="F588" s="125"/>
      <c r="G588" s="125"/>
      <c r="H588" s="125"/>
      <c r="I588" s="125"/>
      <c r="J588" s="125"/>
      <c r="L588" s="52">
        <f t="shared" si="125"/>
        <v>0</v>
      </c>
      <c r="T588" s="52">
        <f t="shared" si="126"/>
        <v>0</v>
      </c>
      <c r="V588" s="51">
        <f t="shared" si="128"/>
        <v>0</v>
      </c>
      <c r="AG588">
        <v>0</v>
      </c>
      <c r="AH588">
        <v>0</v>
      </c>
      <c r="AY588">
        <v>0</v>
      </c>
    </row>
    <row r="589" spans="1:51" x14ac:dyDescent="0.25">
      <c r="A589" s="13" t="s">
        <v>545</v>
      </c>
      <c r="C589" s="125">
        <v>103319.22222222222</v>
      </c>
      <c r="F589" s="125"/>
      <c r="G589" s="125"/>
      <c r="H589" s="125"/>
      <c r="I589" s="125"/>
      <c r="J589" s="125"/>
      <c r="K589" s="125" t="s">
        <v>1332</v>
      </c>
      <c r="L589" s="125"/>
      <c r="M589" s="125"/>
      <c r="N589" s="125"/>
      <c r="O589" s="125" t="s">
        <v>1353</v>
      </c>
      <c r="P589" s="125"/>
      <c r="Q589" s="125"/>
      <c r="R589" s="125"/>
      <c r="S589" s="125"/>
      <c r="T589" s="125"/>
      <c r="V589" s="51">
        <f t="shared" si="128"/>
        <v>0</v>
      </c>
      <c r="AG589">
        <v>0</v>
      </c>
      <c r="AH589">
        <v>0</v>
      </c>
      <c r="AY589">
        <v>0</v>
      </c>
    </row>
    <row r="590" spans="1:51" x14ac:dyDescent="0.25">
      <c r="A590" s="13" t="s">
        <v>546</v>
      </c>
      <c r="C590" s="125"/>
      <c r="F590" s="125"/>
      <c r="G590" s="125"/>
      <c r="H590" s="125"/>
      <c r="I590" s="125"/>
      <c r="J590" s="125"/>
      <c r="K590" s="52">
        <v>284</v>
      </c>
      <c r="L590" s="52">
        <f>K590*AF1</f>
        <v>8520</v>
      </c>
      <c r="O590" s="52">
        <v>300</v>
      </c>
      <c r="P590" s="52">
        <v>16950</v>
      </c>
      <c r="Q590" s="40"/>
      <c r="R590" s="41"/>
      <c r="S590" s="125" t="s">
        <v>1332</v>
      </c>
      <c r="T590" s="125"/>
      <c r="V590" s="51">
        <f t="shared" si="128"/>
        <v>0</v>
      </c>
      <c r="AG590">
        <v>0</v>
      </c>
      <c r="AH590">
        <v>0</v>
      </c>
      <c r="AY590">
        <v>0</v>
      </c>
    </row>
    <row r="591" spans="1:51" x14ac:dyDescent="0.25">
      <c r="A591" s="13" t="s">
        <v>547</v>
      </c>
      <c r="C591" s="125"/>
      <c r="F591" s="125"/>
      <c r="G591" s="125"/>
      <c r="H591" s="125"/>
      <c r="I591" s="125"/>
      <c r="J591" s="125"/>
      <c r="K591" s="125" t="s">
        <v>1332</v>
      </c>
      <c r="L591" s="125"/>
      <c r="M591" s="125"/>
      <c r="N591" s="125"/>
      <c r="O591" s="125" t="s">
        <v>1332</v>
      </c>
      <c r="P591" s="125"/>
      <c r="Q591" s="125"/>
      <c r="R591" s="125"/>
      <c r="S591" s="52">
        <v>30</v>
      </c>
      <c r="T591" s="52">
        <f>S591*AE$478</f>
        <v>1585.0649214659686</v>
      </c>
      <c r="V591" s="51">
        <f t="shared" si="128"/>
        <v>0</v>
      </c>
      <c r="AG591">
        <v>0</v>
      </c>
      <c r="AH591">
        <v>0</v>
      </c>
      <c r="AY591">
        <v>0</v>
      </c>
    </row>
    <row r="592" spans="1:51" x14ac:dyDescent="0.25">
      <c r="A592" s="13" t="s">
        <v>548</v>
      </c>
      <c r="C592" s="125"/>
      <c r="F592" s="125"/>
      <c r="G592" s="125"/>
      <c r="H592" s="125"/>
      <c r="I592" s="125"/>
      <c r="J592" s="125"/>
      <c r="K592" s="125" t="s">
        <v>1332</v>
      </c>
      <c r="L592" s="125"/>
      <c r="M592" s="125"/>
      <c r="N592" s="125"/>
      <c r="O592" s="125" t="s">
        <v>1332</v>
      </c>
      <c r="P592" s="125"/>
      <c r="Q592" s="125"/>
      <c r="R592" s="125"/>
      <c r="S592" s="125" t="s">
        <v>1332</v>
      </c>
      <c r="T592" s="125"/>
      <c r="V592" s="51">
        <f t="shared" si="128"/>
        <v>0</v>
      </c>
      <c r="AG592">
        <v>0</v>
      </c>
      <c r="AH592">
        <v>0</v>
      </c>
      <c r="AY592">
        <v>0</v>
      </c>
    </row>
    <row r="593" spans="1:51" x14ac:dyDescent="0.25">
      <c r="A593" s="13" t="s">
        <v>549</v>
      </c>
      <c r="C593" s="53"/>
      <c r="D593" s="53"/>
      <c r="E593" s="53"/>
      <c r="F593" s="125"/>
      <c r="G593" s="125"/>
      <c r="H593" s="125"/>
      <c r="I593" s="125"/>
      <c r="J593" s="125"/>
      <c r="K593" s="53"/>
      <c r="L593" s="52">
        <f>K593*AF$1</f>
        <v>0</v>
      </c>
      <c r="O593" s="53"/>
      <c r="P593" s="53"/>
      <c r="Q593" s="53"/>
      <c r="R593" s="53"/>
      <c r="S593" s="53">
        <v>80</v>
      </c>
      <c r="T593" s="52">
        <f t="shared" ref="T593:T598" si="129">S593*AE$478</f>
        <v>4226.8397905759157</v>
      </c>
      <c r="V593" s="51">
        <f t="shared" si="128"/>
        <v>0</v>
      </c>
      <c r="AG593">
        <v>0</v>
      </c>
      <c r="AH593">
        <v>0</v>
      </c>
      <c r="AY593">
        <v>0</v>
      </c>
    </row>
    <row r="594" spans="1:51" x14ac:dyDescent="0.25">
      <c r="A594" s="9" t="s">
        <v>550</v>
      </c>
      <c r="F594" s="125"/>
      <c r="G594" s="125"/>
      <c r="H594" s="125"/>
      <c r="I594" s="125"/>
      <c r="J594" s="125"/>
      <c r="K594" s="52">
        <v>100.8</v>
      </c>
      <c r="L594" s="52">
        <f>K594*AF$1</f>
        <v>3024</v>
      </c>
      <c r="S594" s="53">
        <v>80</v>
      </c>
      <c r="T594" s="52">
        <f t="shared" si="129"/>
        <v>4226.8397905759157</v>
      </c>
      <c r="V594" s="51">
        <f t="shared" si="128"/>
        <v>0</v>
      </c>
      <c r="AG594">
        <v>0</v>
      </c>
      <c r="AH594">
        <v>0</v>
      </c>
      <c r="AY594">
        <v>0</v>
      </c>
    </row>
    <row r="595" spans="1:51" x14ac:dyDescent="0.25">
      <c r="A595" s="9" t="s">
        <v>551</v>
      </c>
      <c r="F595" s="125"/>
      <c r="G595" s="125"/>
      <c r="H595" s="125"/>
      <c r="I595" s="125"/>
      <c r="J595" s="125"/>
      <c r="K595" s="52">
        <v>132.6</v>
      </c>
      <c r="L595" s="52">
        <v>3981</v>
      </c>
      <c r="T595" s="52">
        <f t="shared" si="129"/>
        <v>0</v>
      </c>
      <c r="V595" s="51">
        <f t="shared" si="128"/>
        <v>0</v>
      </c>
      <c r="AG595">
        <v>0</v>
      </c>
      <c r="AH595">
        <v>0</v>
      </c>
      <c r="AY595">
        <v>0</v>
      </c>
    </row>
    <row r="596" spans="1:51" x14ac:dyDescent="0.25">
      <c r="A596" s="13" t="s">
        <v>552</v>
      </c>
      <c r="C596" s="53"/>
      <c r="D596" s="53"/>
      <c r="E596" s="53"/>
      <c r="F596" s="125"/>
      <c r="G596" s="125"/>
      <c r="H596" s="125"/>
      <c r="I596" s="125"/>
      <c r="J596" s="125"/>
      <c r="K596" s="53"/>
      <c r="L596" s="52">
        <f>K596*AF$1</f>
        <v>0</v>
      </c>
      <c r="O596" s="53"/>
      <c r="P596" s="53"/>
      <c r="Q596" s="53"/>
      <c r="R596" s="53"/>
      <c r="S596" s="53">
        <v>80</v>
      </c>
      <c r="T596" s="52">
        <f t="shared" si="129"/>
        <v>4226.8397905759157</v>
      </c>
      <c r="V596" s="51">
        <f t="shared" si="128"/>
        <v>0</v>
      </c>
      <c r="AG596">
        <v>0</v>
      </c>
      <c r="AH596">
        <v>0</v>
      </c>
      <c r="AY596">
        <v>0</v>
      </c>
    </row>
    <row r="597" spans="1:51" x14ac:dyDescent="0.25">
      <c r="A597" s="9" t="s">
        <v>553</v>
      </c>
      <c r="H597" s="52">
        <f t="shared" ref="H597:H598" si="130">G597*$AD$1</f>
        <v>0</v>
      </c>
      <c r="L597" s="52">
        <f>K597*AF$1</f>
        <v>0</v>
      </c>
      <c r="O597" s="52">
        <v>334</v>
      </c>
      <c r="P597" s="52">
        <v>18871</v>
      </c>
      <c r="T597" s="52">
        <f t="shared" si="129"/>
        <v>0</v>
      </c>
      <c r="V597" s="51">
        <f t="shared" si="128"/>
        <v>17471.44451600279</v>
      </c>
      <c r="AG597">
        <v>0</v>
      </c>
      <c r="AH597">
        <v>0</v>
      </c>
      <c r="AY597">
        <v>0</v>
      </c>
    </row>
    <row r="598" spans="1:51" x14ac:dyDescent="0.25">
      <c r="A598" s="9" t="s">
        <v>554</v>
      </c>
      <c r="H598" s="52">
        <f t="shared" si="130"/>
        <v>0</v>
      </c>
      <c r="L598" s="52">
        <f>K598*AF$1</f>
        <v>0</v>
      </c>
      <c r="O598" s="52">
        <v>334</v>
      </c>
      <c r="P598" s="52">
        <v>18871</v>
      </c>
      <c r="T598" s="52">
        <f t="shared" si="129"/>
        <v>0</v>
      </c>
      <c r="V598" s="51">
        <f t="shared" si="128"/>
        <v>15073.488756181407</v>
      </c>
      <c r="AG598">
        <v>0</v>
      </c>
      <c r="AH598">
        <v>0</v>
      </c>
      <c r="AY598">
        <v>0</v>
      </c>
    </row>
    <row r="599" spans="1:51" x14ac:dyDescent="0.25">
      <c r="A599" s="9" t="s">
        <v>555</v>
      </c>
      <c r="C599" s="52">
        <v>103319.22222222222</v>
      </c>
      <c r="F599" s="52">
        <v>800</v>
      </c>
      <c r="G599" s="52">
        <v>480</v>
      </c>
      <c r="H599" s="52">
        <f>AY599</f>
        <v>18054.877074718457</v>
      </c>
      <c r="K599" s="122" t="s">
        <v>1360</v>
      </c>
      <c r="L599" s="122"/>
      <c r="M599" s="122"/>
      <c r="N599" s="122"/>
      <c r="O599" s="125" t="s">
        <v>1332</v>
      </c>
      <c r="P599" s="125"/>
      <c r="Q599" s="125"/>
      <c r="R599" s="125"/>
      <c r="S599" s="125" t="s">
        <v>1346</v>
      </c>
      <c r="T599" s="125"/>
      <c r="V599" s="51">
        <f t="shared" si="128"/>
        <v>17471.44451600279</v>
      </c>
      <c r="AG599">
        <v>480</v>
      </c>
      <c r="AH599">
        <v>320</v>
      </c>
      <c r="AY599">
        <v>18054.877074718457</v>
      </c>
    </row>
    <row r="600" spans="1:51" x14ac:dyDescent="0.25">
      <c r="A600" s="9" t="s">
        <v>556</v>
      </c>
      <c r="F600" s="52">
        <v>690.2</v>
      </c>
      <c r="G600" s="52">
        <v>414.12</v>
      </c>
      <c r="H600" s="52">
        <f t="shared" ref="H600:H617" si="131">AY600</f>
        <v>15576.845196213349</v>
      </c>
      <c r="K600" s="52">
        <v>105</v>
      </c>
      <c r="L600" s="52">
        <f>K600*AF$1</f>
        <v>3150</v>
      </c>
      <c r="T600" s="52">
        <f t="shared" ref="T600:T644" si="132">S600*AE$478</f>
        <v>0</v>
      </c>
      <c r="V600" s="51">
        <f t="shared" si="128"/>
        <v>11050.688656371765</v>
      </c>
      <c r="AG600">
        <v>414.12</v>
      </c>
      <c r="AH600">
        <v>276.08000000000004</v>
      </c>
      <c r="AY600">
        <v>15576.845196213349</v>
      </c>
    </row>
    <row r="601" spans="1:51" x14ac:dyDescent="0.25">
      <c r="A601" s="9" t="s">
        <v>557</v>
      </c>
      <c r="F601" s="52">
        <v>800</v>
      </c>
      <c r="G601" s="52">
        <v>480</v>
      </c>
      <c r="H601" s="52">
        <f t="shared" si="131"/>
        <v>18054.877074718457</v>
      </c>
      <c r="K601" s="52">
        <v>121</v>
      </c>
      <c r="L601" s="52">
        <f>K601*AF$1</f>
        <v>3630</v>
      </c>
      <c r="T601" s="52">
        <f t="shared" si="132"/>
        <v>0</v>
      </c>
      <c r="V601" s="51">
        <f t="shared" si="128"/>
        <v>16586.952637380145</v>
      </c>
      <c r="AG601">
        <v>480</v>
      </c>
      <c r="AH601">
        <v>320</v>
      </c>
      <c r="AY601">
        <v>18054.877074718457</v>
      </c>
    </row>
    <row r="602" spans="1:51" x14ac:dyDescent="0.25">
      <c r="A602" s="9" t="s">
        <v>558</v>
      </c>
      <c r="F602" s="52">
        <v>506</v>
      </c>
      <c r="G602" s="52">
        <v>303.60000000000002</v>
      </c>
      <c r="H602" s="52">
        <f t="shared" si="131"/>
        <v>11419.709749759426</v>
      </c>
      <c r="K602" s="52">
        <v>338</v>
      </c>
      <c r="L602" s="52">
        <f>K602*AF$1</f>
        <v>10140</v>
      </c>
      <c r="T602" s="52">
        <f t="shared" si="132"/>
        <v>0</v>
      </c>
      <c r="V602" s="51">
        <f t="shared" si="128"/>
        <v>5783.0481347969226</v>
      </c>
      <c r="AG602">
        <v>303.59999999999997</v>
      </c>
      <c r="AH602">
        <v>202.4</v>
      </c>
      <c r="AY602">
        <v>11419.709749759426</v>
      </c>
    </row>
    <row r="603" spans="1:51" x14ac:dyDescent="0.25">
      <c r="A603" s="9" t="s">
        <v>559</v>
      </c>
      <c r="F603" s="52">
        <v>759.5</v>
      </c>
      <c r="G603" s="52">
        <v>455.7</v>
      </c>
      <c r="H603" s="52">
        <f t="shared" si="131"/>
        <v>17140.848922810834</v>
      </c>
      <c r="K603" s="52">
        <v>115</v>
      </c>
      <c r="L603" s="52">
        <f>K603*AF$1</f>
        <v>3450</v>
      </c>
      <c r="T603" s="52">
        <f t="shared" si="132"/>
        <v>0</v>
      </c>
      <c r="V603" s="51">
        <f t="shared" si="128"/>
        <v>11159.885184596784</v>
      </c>
      <c r="AG603">
        <v>455.7</v>
      </c>
      <c r="AH603">
        <v>303.8</v>
      </c>
      <c r="AY603">
        <v>17140.848922810834</v>
      </c>
    </row>
    <row r="604" spans="1:51" x14ac:dyDescent="0.25">
      <c r="A604" s="9" t="s">
        <v>560</v>
      </c>
      <c r="F604" s="52">
        <v>264.8</v>
      </c>
      <c r="G604" s="52">
        <v>158.88</v>
      </c>
      <c r="H604" s="52">
        <f t="shared" si="131"/>
        <v>5976.164311731809</v>
      </c>
      <c r="K604" s="52">
        <v>66.2</v>
      </c>
      <c r="L604" s="52">
        <v>1983</v>
      </c>
      <c r="T604" s="52">
        <f t="shared" si="132"/>
        <v>0</v>
      </c>
      <c r="V604" s="51">
        <f t="shared" si="128"/>
        <v>6392.3647622925209</v>
      </c>
      <c r="AG604">
        <v>158.88</v>
      </c>
      <c r="AH604">
        <v>105.92000000000002</v>
      </c>
      <c r="AY604">
        <v>5976.164311731809</v>
      </c>
    </row>
    <row r="605" spans="1:51" x14ac:dyDescent="0.25">
      <c r="A605" s="9" t="s">
        <v>561</v>
      </c>
      <c r="F605" s="52">
        <v>511</v>
      </c>
      <c r="G605" s="52">
        <v>306.60000000000002</v>
      </c>
      <c r="H605" s="52">
        <f t="shared" si="131"/>
        <v>11532.552731476417</v>
      </c>
      <c r="K605" s="52">
        <v>104.2</v>
      </c>
      <c r="L605" s="52">
        <v>3120</v>
      </c>
      <c r="T605" s="52">
        <f t="shared" si="132"/>
        <v>0</v>
      </c>
      <c r="V605" s="51">
        <f t="shared" si="128"/>
        <v>8997.7939257414364</v>
      </c>
      <c r="AG605">
        <v>306.59999999999997</v>
      </c>
      <c r="AH605">
        <v>204.4</v>
      </c>
      <c r="AY605">
        <v>11532.552731476417</v>
      </c>
    </row>
    <row r="606" spans="1:51" x14ac:dyDescent="0.25">
      <c r="A606" s="9" t="s">
        <v>562</v>
      </c>
      <c r="F606" s="52">
        <v>292.7</v>
      </c>
      <c r="G606" s="52">
        <v>175.62</v>
      </c>
      <c r="H606" s="52">
        <f t="shared" si="131"/>
        <v>6605.8281497126163</v>
      </c>
      <c r="K606" s="52">
        <v>73.099999999999994</v>
      </c>
      <c r="L606" s="52">
        <f t="shared" ref="L606:L619" si="133">K606*AF$1</f>
        <v>2193</v>
      </c>
      <c r="T606" s="52">
        <f t="shared" si="132"/>
        <v>0</v>
      </c>
      <c r="V606" s="51">
        <f t="shared" si="128"/>
        <v>6040.7519414079643</v>
      </c>
      <c r="AG606">
        <v>175.61999999999998</v>
      </c>
      <c r="AH606">
        <v>117.08</v>
      </c>
      <c r="AY606">
        <v>6605.8281497126163</v>
      </c>
    </row>
    <row r="607" spans="1:51" x14ac:dyDescent="0.25">
      <c r="A607" s="9" t="s">
        <v>563</v>
      </c>
      <c r="F607" s="52">
        <v>412</v>
      </c>
      <c r="G607" s="52">
        <v>247.2</v>
      </c>
      <c r="H607" s="52">
        <f t="shared" si="131"/>
        <v>9298.2616934800062</v>
      </c>
      <c r="K607" s="52">
        <v>180</v>
      </c>
      <c r="L607" s="52">
        <f t="shared" si="133"/>
        <v>5400</v>
      </c>
      <c r="T607" s="52">
        <f t="shared" si="132"/>
        <v>0</v>
      </c>
      <c r="V607" s="51">
        <f t="shared" si="128"/>
        <v>8058.7037830062864</v>
      </c>
      <c r="AG607">
        <v>247.2</v>
      </c>
      <c r="AH607">
        <v>164.8</v>
      </c>
      <c r="AY607">
        <v>9298.2616934800062</v>
      </c>
    </row>
    <row r="608" spans="1:51" x14ac:dyDescent="0.25">
      <c r="A608" s="9" t="s">
        <v>564</v>
      </c>
      <c r="F608" s="52">
        <v>276.60000000000002</v>
      </c>
      <c r="G608" s="52">
        <v>165.96</v>
      </c>
      <c r="H608" s="52">
        <f t="shared" si="131"/>
        <v>6242.4737485839069</v>
      </c>
      <c r="K608" s="52">
        <v>66.900000000000006</v>
      </c>
      <c r="L608" s="52">
        <f t="shared" si="133"/>
        <v>2007.0000000000002</v>
      </c>
      <c r="T608" s="52">
        <f t="shared" si="132"/>
        <v>0</v>
      </c>
      <c r="V608" s="51" t="e">
        <f>$AY$1*#REF!</f>
        <v>#REF!</v>
      </c>
      <c r="AG608">
        <v>165.96</v>
      </c>
      <c r="AH608">
        <v>110.64000000000001</v>
      </c>
      <c r="AY608">
        <v>6242.4737485839069</v>
      </c>
    </row>
    <row r="609" spans="1:51" x14ac:dyDescent="0.25">
      <c r="A609" s="9" t="s">
        <v>565</v>
      </c>
      <c r="F609" s="52">
        <v>369</v>
      </c>
      <c r="G609" s="52">
        <v>221.4</v>
      </c>
      <c r="H609" s="52">
        <f t="shared" si="131"/>
        <v>8327.8120507138883</v>
      </c>
      <c r="K609" s="52">
        <v>92.2</v>
      </c>
      <c r="L609" s="52">
        <f t="shared" si="133"/>
        <v>2766</v>
      </c>
      <c r="T609" s="52">
        <f t="shared" si="132"/>
        <v>0</v>
      </c>
      <c r="V609" s="51" t="e">
        <f>$AY$1*#REF!</f>
        <v>#REF!</v>
      </c>
      <c r="AG609">
        <v>221.4</v>
      </c>
      <c r="AH609">
        <v>147.6</v>
      </c>
      <c r="AY609">
        <v>8327.8120507138883</v>
      </c>
    </row>
    <row r="610" spans="1:51" x14ac:dyDescent="0.25">
      <c r="A610" s="9" t="s">
        <v>566</v>
      </c>
      <c r="F610" s="52">
        <v>605</v>
      </c>
      <c r="G610" s="52">
        <v>363</v>
      </c>
      <c r="H610" s="52">
        <f t="shared" si="131"/>
        <v>13654.000787755835</v>
      </c>
      <c r="K610" s="52">
        <v>105</v>
      </c>
      <c r="L610" s="52">
        <f t="shared" si="133"/>
        <v>3150</v>
      </c>
      <c r="T610" s="52">
        <f t="shared" si="132"/>
        <v>0</v>
      </c>
      <c r="V610" s="51">
        <f t="shared" ref="V610:V615" si="134">$AY$1*H612</f>
        <v>0</v>
      </c>
      <c r="AG610">
        <v>363</v>
      </c>
      <c r="AH610">
        <v>242</v>
      </c>
      <c r="AY610">
        <v>13654.000787755835</v>
      </c>
    </row>
    <row r="611" spans="1:51" x14ac:dyDescent="0.25">
      <c r="A611" s="14" t="s">
        <v>567</v>
      </c>
      <c r="C611" s="53"/>
      <c r="D611" s="53"/>
      <c r="E611" s="53"/>
      <c r="F611" s="53"/>
      <c r="G611" s="53"/>
      <c r="H611" s="52">
        <f t="shared" si="131"/>
        <v>0</v>
      </c>
      <c r="K611" s="53"/>
      <c r="L611" s="52">
        <f t="shared" si="133"/>
        <v>0</v>
      </c>
      <c r="O611" s="54"/>
      <c r="P611" s="54"/>
      <c r="Q611" s="54"/>
      <c r="R611" s="54"/>
      <c r="S611" s="53">
        <v>15</v>
      </c>
      <c r="T611" s="52">
        <f t="shared" si="132"/>
        <v>792.5324607329843</v>
      </c>
      <c r="V611" s="51">
        <f t="shared" si="134"/>
        <v>0</v>
      </c>
      <c r="AG611">
        <v>0</v>
      </c>
      <c r="AH611">
        <v>0</v>
      </c>
      <c r="AY611">
        <v>0</v>
      </c>
    </row>
    <row r="612" spans="1:51" x14ac:dyDescent="0.25">
      <c r="A612" s="14" t="s">
        <v>568</v>
      </c>
      <c r="C612" s="53"/>
      <c r="D612" s="53"/>
      <c r="E612" s="53"/>
      <c r="F612" s="53"/>
      <c r="G612" s="53"/>
      <c r="H612" s="52">
        <f t="shared" si="131"/>
        <v>0</v>
      </c>
      <c r="K612" s="53"/>
      <c r="L612" s="52">
        <f t="shared" si="133"/>
        <v>0</v>
      </c>
      <c r="O612" s="54"/>
      <c r="P612" s="54"/>
      <c r="Q612" s="54"/>
      <c r="R612" s="54"/>
      <c r="S612" s="53">
        <v>12</v>
      </c>
      <c r="T612" s="52">
        <f t="shared" si="132"/>
        <v>634.02596858638742</v>
      </c>
      <c r="V612" s="51">
        <f t="shared" si="134"/>
        <v>0</v>
      </c>
      <c r="AG612">
        <v>0</v>
      </c>
      <c r="AH612">
        <v>0</v>
      </c>
      <c r="AY612">
        <v>0</v>
      </c>
    </row>
    <row r="613" spans="1:51" x14ac:dyDescent="0.25">
      <c r="A613" s="14" t="s">
        <v>569</v>
      </c>
      <c r="C613" s="53"/>
      <c r="D613" s="53"/>
      <c r="E613" s="53"/>
      <c r="F613" s="53"/>
      <c r="G613" s="53"/>
      <c r="H613" s="52">
        <f t="shared" si="131"/>
        <v>0</v>
      </c>
      <c r="K613" s="53"/>
      <c r="L613" s="52">
        <f t="shared" si="133"/>
        <v>0</v>
      </c>
      <c r="O613" s="54"/>
      <c r="P613" s="54"/>
      <c r="Q613" s="54"/>
      <c r="R613" s="54"/>
      <c r="S613" s="53">
        <v>10</v>
      </c>
      <c r="T613" s="52">
        <f t="shared" si="132"/>
        <v>528.35497382198946</v>
      </c>
      <c r="V613" s="51">
        <f t="shared" si="134"/>
        <v>0</v>
      </c>
      <c r="AG613">
        <v>0</v>
      </c>
      <c r="AH613">
        <v>0</v>
      </c>
      <c r="AY613">
        <v>0</v>
      </c>
    </row>
    <row r="614" spans="1:51" x14ac:dyDescent="0.25">
      <c r="A614" s="15" t="s">
        <v>570</v>
      </c>
      <c r="C614" s="53"/>
      <c r="D614" s="53"/>
      <c r="E614" s="53"/>
      <c r="F614" s="53"/>
      <c r="G614" s="53"/>
      <c r="H614" s="52">
        <f t="shared" si="131"/>
        <v>0</v>
      </c>
      <c r="K614" s="53"/>
      <c r="L614" s="52">
        <f t="shared" si="133"/>
        <v>0</v>
      </c>
      <c r="O614" s="53"/>
      <c r="P614" s="53"/>
      <c r="Q614" s="53"/>
      <c r="R614" s="53"/>
      <c r="S614" s="70">
        <v>30</v>
      </c>
      <c r="T614" s="52">
        <f t="shared" si="132"/>
        <v>1585.0649214659686</v>
      </c>
      <c r="V614" s="51">
        <f t="shared" si="134"/>
        <v>0</v>
      </c>
      <c r="AG614">
        <v>0</v>
      </c>
      <c r="AH614">
        <v>0</v>
      </c>
      <c r="AY614">
        <v>0</v>
      </c>
    </row>
    <row r="615" spans="1:51" x14ac:dyDescent="0.25">
      <c r="A615" s="9" t="s">
        <v>571</v>
      </c>
      <c r="H615" s="52">
        <f t="shared" si="131"/>
        <v>0</v>
      </c>
      <c r="L615" s="52">
        <f t="shared" si="133"/>
        <v>0</v>
      </c>
      <c r="O615" s="52">
        <v>486</v>
      </c>
      <c r="P615" s="52">
        <v>25515</v>
      </c>
      <c r="T615" s="52">
        <f t="shared" si="132"/>
        <v>0</v>
      </c>
      <c r="V615" s="51">
        <f t="shared" si="134"/>
        <v>0</v>
      </c>
      <c r="AG615">
        <v>0</v>
      </c>
      <c r="AH615">
        <v>0</v>
      </c>
      <c r="AY615">
        <v>0</v>
      </c>
    </row>
    <row r="616" spans="1:51" x14ac:dyDescent="0.25">
      <c r="A616" s="14" t="s">
        <v>572</v>
      </c>
      <c r="C616" s="53"/>
      <c r="D616" s="53"/>
      <c r="E616" s="53"/>
      <c r="F616" s="53"/>
      <c r="G616" s="53"/>
      <c r="H616" s="52">
        <f t="shared" si="131"/>
        <v>0</v>
      </c>
      <c r="K616" s="53"/>
      <c r="L616" s="52">
        <f t="shared" si="133"/>
        <v>0</v>
      </c>
      <c r="O616" s="54"/>
      <c r="P616" s="54"/>
      <c r="Q616" s="54"/>
      <c r="R616" s="54"/>
      <c r="S616" s="53">
        <v>18</v>
      </c>
      <c r="T616" s="52">
        <f t="shared" si="132"/>
        <v>951.03895287958107</v>
      </c>
      <c r="V616" s="51" t="e">
        <f>$AY$1*#REF!</f>
        <v>#REF!</v>
      </c>
      <c r="AG616">
        <v>0</v>
      </c>
      <c r="AH616">
        <v>0</v>
      </c>
      <c r="AY616">
        <v>0</v>
      </c>
    </row>
    <row r="617" spans="1:51" x14ac:dyDescent="0.25">
      <c r="A617" s="9" t="s">
        <v>573</v>
      </c>
      <c r="H617" s="52">
        <f t="shared" si="131"/>
        <v>0</v>
      </c>
      <c r="L617" s="52">
        <f t="shared" si="133"/>
        <v>0</v>
      </c>
      <c r="O617" s="52">
        <v>232</v>
      </c>
      <c r="P617" s="52">
        <v>13108</v>
      </c>
      <c r="T617" s="52">
        <f t="shared" si="132"/>
        <v>0</v>
      </c>
      <c r="V617" s="51" t="e">
        <f>$AY$1*#REF!</f>
        <v>#REF!</v>
      </c>
      <c r="AG617">
        <v>0</v>
      </c>
      <c r="AH617">
        <v>0</v>
      </c>
      <c r="AY617">
        <v>0</v>
      </c>
    </row>
    <row r="618" spans="1:51" x14ac:dyDescent="0.25">
      <c r="A618" s="13" t="s">
        <v>574</v>
      </c>
      <c r="C618" s="53"/>
      <c r="D618" s="53"/>
      <c r="E618" s="53"/>
      <c r="F618" s="53"/>
      <c r="G618" s="53"/>
      <c r="H618" s="52">
        <f t="shared" ref="H618:H619" si="135">G618*$AD$1</f>
        <v>0</v>
      </c>
      <c r="K618" s="53"/>
      <c r="L618" s="52">
        <f t="shared" si="133"/>
        <v>0</v>
      </c>
      <c r="O618" s="53"/>
      <c r="P618" s="53"/>
      <c r="Q618" s="53"/>
      <c r="R618" s="53"/>
      <c r="S618" s="70">
        <v>100</v>
      </c>
      <c r="T618" s="52">
        <f t="shared" si="132"/>
        <v>5283.5497382198955</v>
      </c>
      <c r="V618" s="51" t="e">
        <f>$AY$1*#REF!</f>
        <v>#REF!</v>
      </c>
      <c r="AG618">
        <v>0</v>
      </c>
      <c r="AH618">
        <v>0</v>
      </c>
      <c r="AY618">
        <v>0</v>
      </c>
    </row>
    <row r="619" spans="1:51" x14ac:dyDescent="0.25">
      <c r="A619" s="13" t="s">
        <v>575</v>
      </c>
      <c r="C619" s="53"/>
      <c r="D619" s="53"/>
      <c r="E619" s="53"/>
      <c r="F619" s="53"/>
      <c r="G619" s="53"/>
      <c r="H619" s="52">
        <f t="shared" si="135"/>
        <v>0</v>
      </c>
      <c r="K619" s="53"/>
      <c r="L619" s="52">
        <f t="shared" si="133"/>
        <v>0</v>
      </c>
      <c r="O619" s="53"/>
      <c r="P619" s="53"/>
      <c r="Q619" s="53"/>
      <c r="R619" s="53"/>
      <c r="S619" s="70">
        <v>100</v>
      </c>
      <c r="T619" s="52">
        <f t="shared" si="132"/>
        <v>5283.5497382198955</v>
      </c>
      <c r="V619" s="51" t="e">
        <f>$AY$1*#REF!</f>
        <v>#REF!</v>
      </c>
      <c r="AG619">
        <v>0</v>
      </c>
      <c r="AH619">
        <v>0</v>
      </c>
      <c r="AY619">
        <v>0</v>
      </c>
    </row>
    <row r="620" spans="1:51" x14ac:dyDescent="0.25">
      <c r="A620" s="16" t="s">
        <v>576</v>
      </c>
      <c r="C620" s="52">
        <v>103319.22222222222</v>
      </c>
      <c r="F620" s="146" t="s">
        <v>1332</v>
      </c>
      <c r="G620" s="146"/>
      <c r="H620" s="146"/>
      <c r="I620" s="146"/>
      <c r="J620" s="146"/>
      <c r="K620" s="146" t="s">
        <v>1332</v>
      </c>
      <c r="L620" s="146"/>
      <c r="M620" s="146"/>
      <c r="N620" s="146"/>
      <c r="O620" s="146" t="s">
        <v>1332</v>
      </c>
      <c r="P620" s="146"/>
      <c r="Q620" s="146"/>
      <c r="R620" s="146"/>
      <c r="S620" s="52">
        <v>20</v>
      </c>
      <c r="T620" s="52">
        <f t="shared" si="132"/>
        <v>1056.7099476439789</v>
      </c>
      <c r="V620" s="51">
        <f>$AY$1*H622</f>
        <v>0</v>
      </c>
      <c r="AG620" t="e">
        <v>#VALUE!</v>
      </c>
      <c r="AH620" t="e">
        <v>#VALUE!</v>
      </c>
      <c r="AY620">
        <v>0</v>
      </c>
    </row>
    <row r="621" spans="1:51" x14ac:dyDescent="0.25">
      <c r="A621" s="15" t="s">
        <v>577</v>
      </c>
      <c r="C621" s="53"/>
      <c r="D621" s="53"/>
      <c r="E621" s="53"/>
      <c r="F621" s="53"/>
      <c r="G621" s="53"/>
      <c r="H621" s="52">
        <f t="shared" ref="H621:H622" si="136">G621*$AD$1</f>
        <v>0</v>
      </c>
      <c r="K621" s="52">
        <v>122</v>
      </c>
      <c r="L621" s="52">
        <f t="shared" ref="L621:L642" si="137">K621*AF$1</f>
        <v>3660</v>
      </c>
      <c r="O621" s="53">
        <v>310</v>
      </c>
      <c r="P621" s="53">
        <v>17515</v>
      </c>
      <c r="Q621" s="53"/>
      <c r="R621" s="53"/>
      <c r="S621" s="53"/>
      <c r="T621" s="52">
        <f t="shared" si="132"/>
        <v>0</v>
      </c>
      <c r="V621" s="51" t="e">
        <f>$AY$1*#REF!</f>
        <v>#REF!</v>
      </c>
      <c r="AG621">
        <v>0</v>
      </c>
      <c r="AH621">
        <v>0</v>
      </c>
      <c r="AY621">
        <v>0</v>
      </c>
    </row>
    <row r="622" spans="1:51" x14ac:dyDescent="0.25">
      <c r="A622" s="14" t="s">
        <v>578</v>
      </c>
      <c r="C622" s="53"/>
      <c r="D622" s="53"/>
      <c r="E622" s="53"/>
      <c r="F622" s="53"/>
      <c r="G622" s="53"/>
      <c r="H622" s="52">
        <f t="shared" si="136"/>
        <v>0</v>
      </c>
      <c r="K622" s="53"/>
      <c r="L622" s="52">
        <f t="shared" si="137"/>
        <v>0</v>
      </c>
      <c r="M622" s="52">
        <v>369</v>
      </c>
      <c r="N622" s="52">
        <f>M622*AF$1</f>
        <v>11070</v>
      </c>
      <c r="O622" s="54"/>
      <c r="P622" s="54"/>
      <c r="Q622" s="54"/>
      <c r="R622" s="54"/>
      <c r="S622" s="53">
        <v>12</v>
      </c>
      <c r="T622" s="52">
        <f t="shared" si="132"/>
        <v>634.02596858638742</v>
      </c>
      <c r="V622" s="51">
        <f>$AY$1*H623</f>
        <v>9840.7911236385717</v>
      </c>
      <c r="AG622">
        <v>0</v>
      </c>
      <c r="AH622">
        <v>0</v>
      </c>
      <c r="AY622">
        <v>0</v>
      </c>
    </row>
    <row r="623" spans="1:51" x14ac:dyDescent="0.25">
      <c r="A623" s="9" t="s">
        <v>579</v>
      </c>
      <c r="F623" s="52">
        <v>450.6</v>
      </c>
      <c r="G623" s="52">
        <v>270.36</v>
      </c>
      <c r="H623" s="52">
        <f>AY623</f>
        <v>10169.409512335173</v>
      </c>
      <c r="K623" s="52">
        <v>106</v>
      </c>
      <c r="L623" s="52">
        <f t="shared" si="137"/>
        <v>3180</v>
      </c>
      <c r="T623" s="52">
        <f t="shared" si="132"/>
        <v>0</v>
      </c>
      <c r="V623" s="51">
        <f t="shared" ref="V623:V634" si="138">$AY$1*H625</f>
        <v>13365.655054742134</v>
      </c>
      <c r="AG623">
        <v>270.36</v>
      </c>
      <c r="AH623">
        <v>180.24</v>
      </c>
      <c r="AY623">
        <v>10169.409512335173</v>
      </c>
    </row>
    <row r="624" spans="1:51" x14ac:dyDescent="0.25">
      <c r="A624" s="9" t="s">
        <v>580</v>
      </c>
      <c r="F624" s="52">
        <v>602</v>
      </c>
      <c r="G624" s="52">
        <v>361.2</v>
      </c>
      <c r="H624" s="52">
        <f t="shared" ref="H624:H629" si="139">AY624</f>
        <v>13586.29499872564</v>
      </c>
      <c r="K624" s="52">
        <v>100</v>
      </c>
      <c r="L624" s="52">
        <f t="shared" si="137"/>
        <v>3000</v>
      </c>
      <c r="T624" s="52">
        <f t="shared" si="132"/>
        <v>0</v>
      </c>
      <c r="V624" s="51">
        <f t="shared" si="138"/>
        <v>0</v>
      </c>
      <c r="AG624">
        <v>361.2</v>
      </c>
      <c r="AH624">
        <v>240.8</v>
      </c>
      <c r="AY624">
        <v>13586.29499872564</v>
      </c>
    </row>
    <row r="625" spans="1:51" x14ac:dyDescent="0.25">
      <c r="A625" s="9" t="s">
        <v>581</v>
      </c>
      <c r="F625" s="52">
        <v>612</v>
      </c>
      <c r="G625" s="52">
        <v>367.2</v>
      </c>
      <c r="H625" s="52">
        <f t="shared" si="139"/>
        <v>13811.98096215962</v>
      </c>
      <c r="K625" s="52">
        <v>129</v>
      </c>
      <c r="L625" s="52">
        <f t="shared" si="137"/>
        <v>3870</v>
      </c>
      <c r="T625" s="52">
        <f t="shared" si="132"/>
        <v>0</v>
      </c>
      <c r="V625" s="51">
        <f t="shared" si="138"/>
        <v>0</v>
      </c>
      <c r="AG625">
        <v>367.2</v>
      </c>
      <c r="AH625">
        <v>244.8</v>
      </c>
      <c r="AY625">
        <v>13811.98096215962</v>
      </c>
    </row>
    <row r="626" spans="1:51" x14ac:dyDescent="0.25">
      <c r="A626" s="9" t="s">
        <v>582</v>
      </c>
      <c r="H626" s="52">
        <f t="shared" si="139"/>
        <v>0</v>
      </c>
      <c r="L626" s="52">
        <f t="shared" si="137"/>
        <v>0</v>
      </c>
      <c r="O626" s="52">
        <v>525</v>
      </c>
      <c r="P626" s="60">
        <v>29662.5</v>
      </c>
      <c r="T626" s="52">
        <f t="shared" si="132"/>
        <v>0</v>
      </c>
      <c r="V626" s="51">
        <f t="shared" si="138"/>
        <v>0</v>
      </c>
      <c r="AG626">
        <v>0</v>
      </c>
      <c r="AH626">
        <v>0</v>
      </c>
      <c r="AY626">
        <v>0</v>
      </c>
    </row>
    <row r="627" spans="1:51" x14ac:dyDescent="0.25">
      <c r="A627" s="14" t="s">
        <v>583</v>
      </c>
      <c r="C627" s="53"/>
      <c r="D627" s="53"/>
      <c r="E627" s="53"/>
      <c r="F627" s="53"/>
      <c r="G627" s="53"/>
      <c r="H627" s="52">
        <f t="shared" si="139"/>
        <v>0</v>
      </c>
      <c r="K627" s="53"/>
      <c r="L627" s="52">
        <f t="shared" si="137"/>
        <v>0</v>
      </c>
      <c r="O627" s="54"/>
      <c r="P627" s="54"/>
      <c r="Q627" s="54"/>
      <c r="R627" s="54"/>
      <c r="S627" s="53">
        <v>6</v>
      </c>
      <c r="T627" s="52">
        <f t="shared" si="132"/>
        <v>317.01298429319371</v>
      </c>
      <c r="V627" s="51">
        <f t="shared" si="138"/>
        <v>0</v>
      </c>
      <c r="AG627">
        <v>0</v>
      </c>
      <c r="AH627">
        <v>0</v>
      </c>
      <c r="AY627">
        <v>0</v>
      </c>
    </row>
    <row r="628" spans="1:51" x14ac:dyDescent="0.25">
      <c r="A628" s="14" t="s">
        <v>584</v>
      </c>
      <c r="C628" s="53"/>
      <c r="D628" s="53"/>
      <c r="E628" s="53"/>
      <c r="F628" s="53"/>
      <c r="G628" s="53"/>
      <c r="H628" s="52">
        <f t="shared" si="139"/>
        <v>0</v>
      </c>
      <c r="K628" s="53"/>
      <c r="L628" s="52">
        <f t="shared" si="137"/>
        <v>0</v>
      </c>
      <c r="O628" s="54"/>
      <c r="P628" s="54"/>
      <c r="Q628" s="54"/>
      <c r="R628" s="54"/>
      <c r="S628" s="53">
        <v>275</v>
      </c>
      <c r="T628" s="52">
        <f t="shared" si="132"/>
        <v>14529.761780104711</v>
      </c>
      <c r="V628" s="51">
        <f t="shared" si="138"/>
        <v>33457.81624814534</v>
      </c>
      <c r="AG628">
        <v>0</v>
      </c>
      <c r="AH628">
        <v>0</v>
      </c>
      <c r="AY628">
        <v>0</v>
      </c>
    </row>
    <row r="629" spans="1:51" x14ac:dyDescent="0.25">
      <c r="A629" s="9" t="s">
        <v>585</v>
      </c>
      <c r="H629" s="52">
        <f t="shared" si="139"/>
        <v>0</v>
      </c>
      <c r="L629" s="52">
        <f t="shared" si="137"/>
        <v>0</v>
      </c>
      <c r="O629" s="52">
        <v>190</v>
      </c>
      <c r="P629" s="52">
        <v>10735</v>
      </c>
      <c r="T629" s="52">
        <f t="shared" si="132"/>
        <v>0</v>
      </c>
      <c r="V629" s="51">
        <f t="shared" si="138"/>
        <v>0</v>
      </c>
      <c r="AG629">
        <v>0</v>
      </c>
      <c r="AH629">
        <v>0</v>
      </c>
      <c r="AY629">
        <v>0</v>
      </c>
    </row>
    <row r="630" spans="1:51" x14ac:dyDescent="0.25">
      <c r="A630" s="16" t="s">
        <v>586</v>
      </c>
      <c r="F630" s="146">
        <v>1532</v>
      </c>
      <c r="G630" s="146">
        <v>919.2</v>
      </c>
      <c r="H630" s="125">
        <f>AY630</f>
        <v>34575.089598085848</v>
      </c>
      <c r="I630" s="125"/>
      <c r="J630" s="125"/>
      <c r="K630" s="71">
        <v>170</v>
      </c>
      <c r="L630" s="52">
        <f t="shared" si="137"/>
        <v>5100</v>
      </c>
      <c r="T630" s="52">
        <f t="shared" si="132"/>
        <v>0</v>
      </c>
      <c r="V630" s="51">
        <f t="shared" si="138"/>
        <v>0</v>
      </c>
      <c r="AG630">
        <v>919.19999999999993</v>
      </c>
      <c r="AH630">
        <v>612.80000000000007</v>
      </c>
      <c r="AY630">
        <v>34575.089598085848</v>
      </c>
    </row>
    <row r="631" spans="1:51" x14ac:dyDescent="0.25">
      <c r="A631" s="16" t="s">
        <v>587</v>
      </c>
      <c r="F631" s="146"/>
      <c r="G631" s="146"/>
      <c r="H631" s="125"/>
      <c r="I631" s="125"/>
      <c r="J631" s="125"/>
      <c r="L631" s="52">
        <f t="shared" si="137"/>
        <v>0</v>
      </c>
      <c r="T631" s="52">
        <f t="shared" si="132"/>
        <v>0</v>
      </c>
      <c r="V631" s="51">
        <f t="shared" si="138"/>
        <v>0</v>
      </c>
      <c r="AG631">
        <v>0</v>
      </c>
      <c r="AH631">
        <v>0</v>
      </c>
      <c r="AY631">
        <v>0</v>
      </c>
    </row>
    <row r="632" spans="1:51" x14ac:dyDescent="0.25">
      <c r="A632" s="16" t="s">
        <v>588</v>
      </c>
      <c r="F632" s="146"/>
      <c r="G632" s="146"/>
      <c r="H632" s="125"/>
      <c r="I632" s="125"/>
      <c r="J632" s="125"/>
      <c r="K632" s="71">
        <v>60</v>
      </c>
      <c r="L632" s="52">
        <f t="shared" si="137"/>
        <v>1800</v>
      </c>
      <c r="T632" s="52">
        <f t="shared" si="132"/>
        <v>0</v>
      </c>
      <c r="V632" s="51">
        <f t="shared" si="138"/>
        <v>58966.125241509413</v>
      </c>
      <c r="AG632">
        <v>0</v>
      </c>
      <c r="AH632">
        <v>0</v>
      </c>
      <c r="AY632">
        <v>0</v>
      </c>
    </row>
    <row r="633" spans="1:51" x14ac:dyDescent="0.25">
      <c r="A633" s="14" t="s">
        <v>589</v>
      </c>
      <c r="C633" s="53"/>
      <c r="D633" s="53"/>
      <c r="E633" s="53"/>
      <c r="F633" s="53"/>
      <c r="G633" s="53"/>
      <c r="H633" s="52">
        <f t="shared" ref="H633" si="140">G633*$AD$1</f>
        <v>0</v>
      </c>
      <c r="K633" s="53"/>
      <c r="L633" s="52">
        <f t="shared" si="137"/>
        <v>0</v>
      </c>
      <c r="O633" s="54"/>
      <c r="P633" s="54"/>
      <c r="Q633" s="54"/>
      <c r="R633" s="54"/>
      <c r="S633" s="53">
        <v>150</v>
      </c>
      <c r="T633" s="52">
        <f t="shared" si="132"/>
        <v>7925.3246073298424</v>
      </c>
      <c r="V633" s="51">
        <f t="shared" si="138"/>
        <v>54598.264112508718</v>
      </c>
      <c r="AG633">
        <v>0</v>
      </c>
      <c r="AH633">
        <v>0</v>
      </c>
      <c r="AY633">
        <v>0</v>
      </c>
    </row>
    <row r="634" spans="1:51" x14ac:dyDescent="0.25">
      <c r="A634" s="16" t="s">
        <v>590</v>
      </c>
      <c r="F634" s="71">
        <v>2700</v>
      </c>
      <c r="G634" s="71">
        <v>1620</v>
      </c>
      <c r="H634" s="52">
        <f>AY634</f>
        <v>60935.210127174796</v>
      </c>
      <c r="K634" s="71">
        <v>432</v>
      </c>
      <c r="L634" s="52">
        <f t="shared" si="137"/>
        <v>12960</v>
      </c>
      <c r="T634" s="52">
        <f t="shared" si="132"/>
        <v>0</v>
      </c>
      <c r="V634" s="51">
        <f t="shared" si="138"/>
        <v>0</v>
      </c>
      <c r="AG634">
        <v>1620</v>
      </c>
      <c r="AH634">
        <v>1080</v>
      </c>
      <c r="AY634">
        <v>60935.210127174796</v>
      </c>
    </row>
    <row r="635" spans="1:51" x14ac:dyDescent="0.25">
      <c r="A635" s="16" t="s">
        <v>591</v>
      </c>
      <c r="F635" s="71">
        <v>2500</v>
      </c>
      <c r="G635" s="71">
        <v>1500</v>
      </c>
      <c r="H635" s="52">
        <f t="shared" ref="H635:H644" si="141">AY635</f>
        <v>56421.490858495185</v>
      </c>
      <c r="K635" s="71">
        <v>500</v>
      </c>
      <c r="L635" s="52">
        <f t="shared" si="137"/>
        <v>15000</v>
      </c>
      <c r="T635" s="52">
        <f t="shared" si="132"/>
        <v>0</v>
      </c>
      <c r="V635" s="51" t="e">
        <f>$AY$1*#REF!</f>
        <v>#REF!</v>
      </c>
      <c r="AG635">
        <v>1500</v>
      </c>
      <c r="AH635">
        <v>1000</v>
      </c>
      <c r="AY635">
        <v>56421.490858495185</v>
      </c>
    </row>
    <row r="636" spans="1:51" x14ac:dyDescent="0.25">
      <c r="A636" s="13" t="s">
        <v>592</v>
      </c>
      <c r="C636" s="53"/>
      <c r="D636" s="53"/>
      <c r="E636" s="53"/>
      <c r="F636" s="53"/>
      <c r="G636" s="53"/>
      <c r="H636" s="52">
        <f t="shared" si="141"/>
        <v>0</v>
      </c>
      <c r="K636" s="52">
        <v>190</v>
      </c>
      <c r="L636" s="52">
        <f t="shared" si="137"/>
        <v>5700</v>
      </c>
      <c r="O636" s="52">
        <v>160</v>
      </c>
      <c r="P636" s="52">
        <v>9040</v>
      </c>
      <c r="S636" s="70">
        <v>150</v>
      </c>
      <c r="T636" s="52">
        <f t="shared" si="132"/>
        <v>7925.3246073298424</v>
      </c>
      <c r="V636" s="51">
        <f>$AY$1*H637</f>
        <v>0</v>
      </c>
      <c r="AG636">
        <v>0</v>
      </c>
      <c r="AH636">
        <v>0</v>
      </c>
      <c r="AY636">
        <v>0</v>
      </c>
    </row>
    <row r="637" spans="1:51" x14ac:dyDescent="0.25">
      <c r="A637" s="14" t="s">
        <v>593</v>
      </c>
      <c r="C637" s="53"/>
      <c r="D637" s="53"/>
      <c r="E637" s="53"/>
      <c r="F637" s="53"/>
      <c r="G637" s="53"/>
      <c r="H637" s="52">
        <f t="shared" si="141"/>
        <v>0</v>
      </c>
      <c r="K637" s="53"/>
      <c r="L637" s="52">
        <f t="shared" si="137"/>
        <v>0</v>
      </c>
      <c r="O637" s="54"/>
      <c r="P637" s="54"/>
      <c r="Q637" s="54"/>
      <c r="R637" s="54"/>
      <c r="S637" s="70">
        <v>18</v>
      </c>
      <c r="T637" s="52">
        <f t="shared" si="132"/>
        <v>951.03895287958107</v>
      </c>
      <c r="V637" s="51">
        <f t="shared" ref="V637:V650" si="142">$AY$1*H639</f>
        <v>0</v>
      </c>
      <c r="AG637">
        <v>0</v>
      </c>
      <c r="AH637">
        <v>0</v>
      </c>
      <c r="AY637">
        <v>0</v>
      </c>
    </row>
    <row r="638" spans="1:51" x14ac:dyDescent="0.25">
      <c r="A638" s="13" t="s">
        <v>594</v>
      </c>
      <c r="C638" s="53"/>
      <c r="D638" s="53"/>
      <c r="E638" s="53"/>
      <c r="F638" s="53"/>
      <c r="G638" s="53"/>
      <c r="H638" s="52">
        <f t="shared" si="141"/>
        <v>0</v>
      </c>
      <c r="K638" s="53"/>
      <c r="L638" s="52">
        <f t="shared" si="137"/>
        <v>0</v>
      </c>
      <c r="O638" s="53"/>
      <c r="P638" s="53"/>
      <c r="Q638" s="53"/>
      <c r="R638" s="53"/>
      <c r="S638" s="70">
        <v>50</v>
      </c>
      <c r="T638" s="52">
        <f t="shared" si="132"/>
        <v>2641.7748691099478</v>
      </c>
      <c r="V638" s="51">
        <f t="shared" si="142"/>
        <v>9281.7048991264819</v>
      </c>
      <c r="AG638">
        <v>0</v>
      </c>
      <c r="AH638">
        <v>0</v>
      </c>
      <c r="AY638">
        <v>0</v>
      </c>
    </row>
    <row r="639" spans="1:51" x14ac:dyDescent="0.25">
      <c r="A639" s="9" t="s">
        <v>595</v>
      </c>
      <c r="H639" s="52">
        <f t="shared" si="141"/>
        <v>0</v>
      </c>
      <c r="L639" s="52">
        <f t="shared" si="137"/>
        <v>0</v>
      </c>
      <c r="O639" s="52">
        <v>200</v>
      </c>
      <c r="P639" s="52">
        <v>11300</v>
      </c>
      <c r="T639" s="52">
        <f t="shared" si="132"/>
        <v>0</v>
      </c>
      <c r="V639" s="51">
        <f t="shared" si="142"/>
        <v>9967.4590963795927</v>
      </c>
      <c r="AG639">
        <v>0</v>
      </c>
      <c r="AH639">
        <v>0</v>
      </c>
      <c r="AY639">
        <v>0</v>
      </c>
    </row>
    <row r="640" spans="1:51" x14ac:dyDescent="0.25">
      <c r="A640" s="9" t="s">
        <v>596</v>
      </c>
      <c r="F640" s="52">
        <v>425</v>
      </c>
      <c r="G640" s="52">
        <v>255</v>
      </c>
      <c r="H640" s="52">
        <f t="shared" si="141"/>
        <v>9591.6534459441809</v>
      </c>
      <c r="K640" s="52">
        <v>181</v>
      </c>
      <c r="L640" s="52">
        <f t="shared" si="137"/>
        <v>5430</v>
      </c>
      <c r="T640" s="52">
        <f t="shared" si="132"/>
        <v>0</v>
      </c>
      <c r="V640" s="51">
        <f t="shared" si="142"/>
        <v>10976.435017178752</v>
      </c>
      <c r="AG640">
        <v>255</v>
      </c>
      <c r="AH640">
        <v>170</v>
      </c>
      <c r="AY640">
        <v>9591.6534459441809</v>
      </c>
    </row>
    <row r="641" spans="1:51" x14ac:dyDescent="0.25">
      <c r="A641" s="18" t="s">
        <v>597</v>
      </c>
      <c r="C641" s="53"/>
      <c r="D641" s="53"/>
      <c r="E641" s="53"/>
      <c r="F641" s="52">
        <v>456.4</v>
      </c>
      <c r="G641" s="52">
        <v>273.83999999999997</v>
      </c>
      <c r="H641" s="52">
        <f t="shared" si="141"/>
        <v>10300.307371126881</v>
      </c>
      <c r="K641" s="52">
        <v>54.5</v>
      </c>
      <c r="L641" s="52">
        <f t="shared" si="137"/>
        <v>1635</v>
      </c>
      <c r="O641" s="53"/>
      <c r="P641" s="53"/>
      <c r="Q641" s="53"/>
      <c r="R641" s="53"/>
      <c r="S641" s="70">
        <v>9</v>
      </c>
      <c r="T641" s="52">
        <f t="shared" si="132"/>
        <v>475.51947643979054</v>
      </c>
      <c r="V641" s="51">
        <f t="shared" si="142"/>
        <v>10766.777682986718</v>
      </c>
      <c r="AG641">
        <v>273.83999999999997</v>
      </c>
      <c r="AH641">
        <v>182.56</v>
      </c>
      <c r="AY641">
        <v>10300.307371126881</v>
      </c>
    </row>
    <row r="642" spans="1:51" x14ac:dyDescent="0.25">
      <c r="A642" s="9" t="s">
        <v>598</v>
      </c>
      <c r="F642" s="52">
        <v>502.6</v>
      </c>
      <c r="G642" s="52">
        <v>301.56</v>
      </c>
      <c r="H642" s="52">
        <f t="shared" si="141"/>
        <v>11342.976522191871</v>
      </c>
      <c r="K642" s="52">
        <v>88</v>
      </c>
      <c r="L642" s="52">
        <f t="shared" si="137"/>
        <v>2640</v>
      </c>
      <c r="T642" s="52">
        <f t="shared" si="132"/>
        <v>0</v>
      </c>
      <c r="V642" s="51">
        <f t="shared" si="142"/>
        <v>7490.8818362361972</v>
      </c>
      <c r="AG642">
        <v>301.56</v>
      </c>
      <c r="AH642">
        <v>201.04000000000002</v>
      </c>
      <c r="AY642">
        <v>11342.976522191871</v>
      </c>
    </row>
    <row r="643" spans="1:51" x14ac:dyDescent="0.25">
      <c r="A643" s="9" t="s">
        <v>599</v>
      </c>
      <c r="F643" s="52">
        <v>493</v>
      </c>
      <c r="G643" s="52">
        <v>295.8</v>
      </c>
      <c r="H643" s="52">
        <f t="shared" si="141"/>
        <v>11126.317997295249</v>
      </c>
      <c r="K643" s="52">
        <v>98</v>
      </c>
      <c r="L643" s="52">
        <v>2952</v>
      </c>
      <c r="T643" s="52">
        <f t="shared" si="132"/>
        <v>0</v>
      </c>
      <c r="V643" s="51">
        <f t="shared" si="142"/>
        <v>0</v>
      </c>
      <c r="AG643">
        <v>295.8</v>
      </c>
      <c r="AH643">
        <v>197.20000000000002</v>
      </c>
      <c r="AY643">
        <v>11126.317997295249</v>
      </c>
    </row>
    <row r="644" spans="1:51" x14ac:dyDescent="0.25">
      <c r="A644" s="9" t="s">
        <v>600</v>
      </c>
      <c r="F644" s="52">
        <v>343</v>
      </c>
      <c r="G644" s="52">
        <v>205.8</v>
      </c>
      <c r="H644" s="52">
        <f t="shared" si="141"/>
        <v>7741.0285457855398</v>
      </c>
      <c r="K644" s="52">
        <v>147</v>
      </c>
      <c r="L644" s="52">
        <f>K644*AF$1</f>
        <v>4410</v>
      </c>
      <c r="T644" s="52">
        <f t="shared" si="132"/>
        <v>0</v>
      </c>
      <c r="V644" s="51">
        <f t="shared" si="142"/>
        <v>0</v>
      </c>
      <c r="AG644">
        <v>205.79999999999998</v>
      </c>
      <c r="AH644">
        <v>137.20000000000002</v>
      </c>
      <c r="AY644">
        <v>7741.0285457855398</v>
      </c>
    </row>
    <row r="645" spans="1:51" x14ac:dyDescent="0.25">
      <c r="A645" s="9" t="s">
        <v>601</v>
      </c>
      <c r="C645" s="52">
        <v>103319.22222222222</v>
      </c>
      <c r="F645" s="125" t="s">
        <v>1332</v>
      </c>
      <c r="G645" s="125"/>
      <c r="H645" s="125"/>
      <c r="I645" s="125"/>
      <c r="J645" s="125"/>
      <c r="K645" s="125" t="s">
        <v>1332</v>
      </c>
      <c r="L645" s="125"/>
      <c r="M645" s="125"/>
      <c r="N645" s="125"/>
      <c r="O645" s="125" t="s">
        <v>1364</v>
      </c>
      <c r="P645" s="125"/>
      <c r="Q645" s="125"/>
      <c r="R645" s="125"/>
      <c r="S645" s="125" t="s">
        <v>1346</v>
      </c>
      <c r="T645" s="125"/>
      <c r="V645" s="51">
        <f t="shared" si="142"/>
        <v>0</v>
      </c>
      <c r="AG645" t="e">
        <v>#VALUE!</v>
      </c>
      <c r="AH645" t="e">
        <v>#VALUE!</v>
      </c>
      <c r="AY645">
        <v>0</v>
      </c>
    </row>
    <row r="646" spans="1:51" x14ac:dyDescent="0.25">
      <c r="A646" s="9" t="s">
        <v>602</v>
      </c>
      <c r="H646" s="52">
        <f t="shared" ref="H646:H653" si="143">G646*$AD$1</f>
        <v>0</v>
      </c>
      <c r="L646" s="52">
        <f t="shared" ref="L646:L658" si="144">K646*AF$1</f>
        <v>0</v>
      </c>
      <c r="O646" s="52">
        <v>256</v>
      </c>
      <c r="P646" s="52">
        <v>14464</v>
      </c>
      <c r="T646" s="52">
        <f t="shared" ref="T646:T681" si="145">S646*AE$478</f>
        <v>0</v>
      </c>
      <c r="V646" s="51">
        <f t="shared" si="142"/>
        <v>0</v>
      </c>
      <c r="AG646">
        <v>0</v>
      </c>
      <c r="AH646">
        <v>0</v>
      </c>
      <c r="AY646">
        <v>0</v>
      </c>
    </row>
    <row r="647" spans="1:51" x14ac:dyDescent="0.25">
      <c r="A647" s="12" t="s">
        <v>603</v>
      </c>
      <c r="C647" s="53"/>
      <c r="D647" s="53"/>
      <c r="E647" s="53"/>
      <c r="F647" s="53"/>
      <c r="G647" s="53"/>
      <c r="H647" s="52">
        <f t="shared" si="143"/>
        <v>0</v>
      </c>
      <c r="K647" s="53"/>
      <c r="L647" s="52">
        <f t="shared" si="144"/>
        <v>0</v>
      </c>
      <c r="O647" s="53"/>
      <c r="P647" s="53"/>
      <c r="Q647" s="53"/>
      <c r="R647" s="53"/>
      <c r="S647" s="53">
        <v>9</v>
      </c>
      <c r="T647" s="52">
        <f t="shared" si="145"/>
        <v>475.51947643979054</v>
      </c>
      <c r="V647" s="51">
        <f t="shared" si="142"/>
        <v>6132.4770251169793</v>
      </c>
      <c r="AG647">
        <v>0</v>
      </c>
      <c r="AH647">
        <v>0</v>
      </c>
      <c r="AY647">
        <v>0</v>
      </c>
    </row>
    <row r="648" spans="1:51" x14ac:dyDescent="0.25">
      <c r="A648" s="12" t="s">
        <v>604</v>
      </c>
      <c r="C648" s="53"/>
      <c r="D648" s="53"/>
      <c r="E648" s="53"/>
      <c r="F648" s="53"/>
      <c r="G648" s="53"/>
      <c r="H648" s="52">
        <f t="shared" si="143"/>
        <v>0</v>
      </c>
      <c r="K648" s="53"/>
      <c r="L648" s="52">
        <f t="shared" si="144"/>
        <v>0</v>
      </c>
      <c r="O648" s="53"/>
      <c r="P648" s="53"/>
      <c r="Q648" s="53"/>
      <c r="R648" s="53"/>
      <c r="S648" s="53">
        <v>18</v>
      </c>
      <c r="T648" s="52">
        <f t="shared" si="145"/>
        <v>951.03895287958107</v>
      </c>
      <c r="V648" s="51">
        <f t="shared" si="142"/>
        <v>0</v>
      </c>
      <c r="AG648">
        <v>0</v>
      </c>
      <c r="AH648">
        <v>0</v>
      </c>
      <c r="AY648">
        <v>0</v>
      </c>
    </row>
    <row r="649" spans="1:51" x14ac:dyDescent="0.25">
      <c r="A649" s="9" t="s">
        <v>605</v>
      </c>
      <c r="F649" s="52">
        <v>280.8</v>
      </c>
      <c r="G649" s="52">
        <v>168.48</v>
      </c>
      <c r="H649" s="52">
        <f>AY649</f>
        <v>6337.2618532261786</v>
      </c>
      <c r="K649" s="52">
        <v>70</v>
      </c>
      <c r="L649" s="52">
        <f t="shared" si="144"/>
        <v>2100</v>
      </c>
      <c r="T649" s="52">
        <f t="shared" si="145"/>
        <v>0</v>
      </c>
      <c r="V649" s="51">
        <f t="shared" si="142"/>
        <v>0</v>
      </c>
      <c r="AG649">
        <v>168.48</v>
      </c>
      <c r="AH649">
        <v>112.32000000000001</v>
      </c>
      <c r="AY649">
        <v>6337.2618532261786</v>
      </c>
    </row>
    <row r="650" spans="1:51" x14ac:dyDescent="0.25">
      <c r="A650" s="12" t="s">
        <v>606</v>
      </c>
      <c r="C650" s="53"/>
      <c r="D650" s="53"/>
      <c r="E650" s="53"/>
      <c r="F650" s="53"/>
      <c r="G650" s="53"/>
      <c r="H650" s="52">
        <f t="shared" si="143"/>
        <v>0</v>
      </c>
      <c r="K650" s="53"/>
      <c r="L650" s="52">
        <f t="shared" si="144"/>
        <v>0</v>
      </c>
      <c r="O650" s="53"/>
      <c r="P650" s="53"/>
      <c r="Q650" s="53"/>
      <c r="R650" s="53"/>
      <c r="S650" s="53">
        <v>28</v>
      </c>
      <c r="T650" s="52">
        <f t="shared" si="145"/>
        <v>1479.3939267015708</v>
      </c>
      <c r="V650" s="51">
        <f t="shared" si="142"/>
        <v>0</v>
      </c>
      <c r="AG650">
        <v>0</v>
      </c>
      <c r="AH650">
        <v>0</v>
      </c>
      <c r="AY650">
        <v>0</v>
      </c>
    </row>
    <row r="651" spans="1:51" x14ac:dyDescent="0.25">
      <c r="A651" s="12" t="s">
        <v>607</v>
      </c>
      <c r="C651" s="53"/>
      <c r="D651" s="53"/>
      <c r="E651" s="53"/>
      <c r="F651" s="53"/>
      <c r="G651" s="53"/>
      <c r="H651" s="52">
        <f t="shared" si="143"/>
        <v>0</v>
      </c>
      <c r="K651" s="53"/>
      <c r="L651" s="52">
        <f t="shared" si="144"/>
        <v>0</v>
      </c>
      <c r="O651" s="53"/>
      <c r="P651" s="53"/>
      <c r="Q651" s="53"/>
      <c r="R651" s="53"/>
      <c r="S651" s="53">
        <v>29</v>
      </c>
      <c r="T651" s="52">
        <f t="shared" si="145"/>
        <v>1532.2294240837696</v>
      </c>
      <c r="V651" s="51" t="e">
        <f>$AY$1*#REF!</f>
        <v>#REF!</v>
      </c>
      <c r="AG651">
        <v>0</v>
      </c>
      <c r="AH651">
        <v>0</v>
      </c>
      <c r="AY651">
        <v>0</v>
      </c>
    </row>
    <row r="652" spans="1:51" x14ac:dyDescent="0.25">
      <c r="A652" s="14" t="s">
        <v>608</v>
      </c>
      <c r="C652" s="53"/>
      <c r="D652" s="53"/>
      <c r="E652" s="53"/>
      <c r="F652" s="53"/>
      <c r="G652" s="53"/>
      <c r="H652" s="52">
        <f t="shared" si="143"/>
        <v>0</v>
      </c>
      <c r="K652" s="53"/>
      <c r="L652" s="52">
        <f t="shared" si="144"/>
        <v>0</v>
      </c>
      <c r="O652" s="54"/>
      <c r="P652" s="54"/>
      <c r="Q652" s="54"/>
      <c r="R652" s="54"/>
      <c r="S652" s="53">
        <v>12</v>
      </c>
      <c r="T652" s="52">
        <f t="shared" si="145"/>
        <v>634.02596858638742</v>
      </c>
      <c r="V652" s="51" t="e">
        <f>$AY$1*#REF!</f>
        <v>#REF!</v>
      </c>
      <c r="AG652">
        <v>0</v>
      </c>
      <c r="AH652">
        <v>0</v>
      </c>
      <c r="AY652">
        <v>0</v>
      </c>
    </row>
    <row r="653" spans="1:51" x14ac:dyDescent="0.25">
      <c r="A653" s="9" t="s">
        <v>609</v>
      </c>
      <c r="H653" s="52">
        <f t="shared" si="143"/>
        <v>0</v>
      </c>
      <c r="L653" s="52">
        <f t="shared" si="144"/>
        <v>0</v>
      </c>
      <c r="O653" s="52">
        <v>280</v>
      </c>
      <c r="P653" s="52">
        <v>15820</v>
      </c>
      <c r="T653" s="52">
        <f t="shared" si="145"/>
        <v>0</v>
      </c>
      <c r="V653" s="51" t="e">
        <f>$AY$1*#REF!</f>
        <v>#REF!</v>
      </c>
      <c r="AG653">
        <v>0</v>
      </c>
      <c r="AH653">
        <v>0</v>
      </c>
      <c r="AY653">
        <v>0</v>
      </c>
    </row>
    <row r="654" spans="1:51" x14ac:dyDescent="0.25">
      <c r="A654" s="14" t="s">
        <v>610</v>
      </c>
      <c r="C654" s="53"/>
      <c r="D654" s="53"/>
      <c r="E654" s="53"/>
      <c r="F654" s="71">
        <v>6262</v>
      </c>
      <c r="G654" s="71">
        <v>3757.2</v>
      </c>
      <c r="H654" s="52">
        <f>AY654</f>
        <v>141324.55030235872</v>
      </c>
      <c r="K654" s="71">
        <v>1233</v>
      </c>
      <c r="L654" s="52">
        <f t="shared" si="144"/>
        <v>36990</v>
      </c>
      <c r="O654" s="52">
        <v>350</v>
      </c>
      <c r="P654" s="52">
        <v>19775</v>
      </c>
      <c r="S654" s="53">
        <v>150</v>
      </c>
      <c r="T654" s="52">
        <f t="shared" si="145"/>
        <v>7925.3246073298424</v>
      </c>
      <c r="V654" s="51">
        <f>$AY$1*H655</f>
        <v>36034.854314255754</v>
      </c>
      <c r="AG654">
        <v>3757.2</v>
      </c>
      <c r="AH654">
        <v>2504.8000000000002</v>
      </c>
      <c r="AY654">
        <v>141324.55030235872</v>
      </c>
    </row>
    <row r="655" spans="1:51" x14ac:dyDescent="0.25">
      <c r="A655" s="9" t="s">
        <v>611</v>
      </c>
      <c r="F655" s="125">
        <v>1650</v>
      </c>
      <c r="G655" s="125">
        <v>990</v>
      </c>
      <c r="H655" s="125">
        <f>AY655</f>
        <v>37238.183966606819</v>
      </c>
      <c r="I655" s="125"/>
      <c r="J655" s="125"/>
      <c r="K655" s="52">
        <v>195</v>
      </c>
      <c r="L655" s="52">
        <f t="shared" si="144"/>
        <v>5850</v>
      </c>
      <c r="T655" s="52">
        <f t="shared" si="145"/>
        <v>0</v>
      </c>
      <c r="V655" s="51">
        <f t="shared" ref="V655:V661" si="146">$AY$1*H657</f>
        <v>0</v>
      </c>
      <c r="AG655">
        <v>990</v>
      </c>
      <c r="AH655">
        <v>660</v>
      </c>
      <c r="AY655">
        <v>37238.183966606819</v>
      </c>
    </row>
    <row r="656" spans="1:51" x14ac:dyDescent="0.25">
      <c r="A656" s="9" t="s">
        <v>612</v>
      </c>
      <c r="F656" s="125"/>
      <c r="G656" s="125"/>
      <c r="H656" s="125"/>
      <c r="I656" s="125"/>
      <c r="J656" s="125"/>
      <c r="K656" s="52">
        <v>110</v>
      </c>
      <c r="L656" s="52">
        <f t="shared" si="144"/>
        <v>3300</v>
      </c>
      <c r="T656" s="52">
        <f t="shared" si="145"/>
        <v>0</v>
      </c>
      <c r="V656" s="51">
        <f t="shared" si="146"/>
        <v>0</v>
      </c>
      <c r="AG656">
        <v>0</v>
      </c>
      <c r="AH656">
        <v>0</v>
      </c>
      <c r="AY656">
        <v>0</v>
      </c>
    </row>
    <row r="657" spans="1:51" x14ac:dyDescent="0.25">
      <c r="A657" s="9" t="s">
        <v>613</v>
      </c>
      <c r="F657" s="125"/>
      <c r="G657" s="125"/>
      <c r="H657" s="125"/>
      <c r="I657" s="125"/>
      <c r="J657" s="125"/>
      <c r="K657" s="52">
        <v>129</v>
      </c>
      <c r="L657" s="52">
        <f t="shared" si="144"/>
        <v>3870</v>
      </c>
      <c r="T657" s="52">
        <f t="shared" si="145"/>
        <v>0</v>
      </c>
      <c r="V657" s="51">
        <f t="shared" si="146"/>
        <v>20528.947306303278</v>
      </c>
      <c r="AG657">
        <v>0</v>
      </c>
      <c r="AH657">
        <v>0</v>
      </c>
      <c r="AY657">
        <v>0</v>
      </c>
    </row>
    <row r="658" spans="1:51" x14ac:dyDescent="0.25">
      <c r="A658" s="9" t="s">
        <v>614</v>
      </c>
      <c r="F658" s="125"/>
      <c r="G658" s="125"/>
      <c r="H658" s="125"/>
      <c r="I658" s="125"/>
      <c r="J658" s="125"/>
      <c r="K658" s="52">
        <v>686</v>
      </c>
      <c r="L658" s="52">
        <f t="shared" si="144"/>
        <v>20580</v>
      </c>
      <c r="T658" s="52">
        <f t="shared" si="145"/>
        <v>0</v>
      </c>
      <c r="V658" s="51">
        <f t="shared" si="146"/>
        <v>18017.427157127877</v>
      </c>
      <c r="AG658">
        <v>0</v>
      </c>
      <c r="AH658">
        <v>0</v>
      </c>
      <c r="AY658">
        <v>0</v>
      </c>
    </row>
    <row r="659" spans="1:51" x14ac:dyDescent="0.25">
      <c r="A659" s="16" t="s">
        <v>615</v>
      </c>
      <c r="F659" s="71">
        <v>940</v>
      </c>
      <c r="G659" s="71">
        <v>564</v>
      </c>
      <c r="H659" s="52">
        <f>AY659</f>
        <v>21214.48056279419</v>
      </c>
      <c r="K659" s="146">
        <v>1614</v>
      </c>
      <c r="L659" s="125">
        <f>K659*AF1</f>
        <v>48420</v>
      </c>
      <c r="T659" s="52">
        <f t="shared" si="145"/>
        <v>0</v>
      </c>
      <c r="V659" s="51">
        <f t="shared" si="146"/>
        <v>31666.993185255058</v>
      </c>
      <c r="AG659">
        <v>564</v>
      </c>
      <c r="AH659">
        <v>376</v>
      </c>
      <c r="AY659">
        <v>21214.48056279419</v>
      </c>
    </row>
    <row r="660" spans="1:51" x14ac:dyDescent="0.25">
      <c r="A660" s="16" t="s">
        <v>616</v>
      </c>
      <c r="F660" s="71">
        <v>825</v>
      </c>
      <c r="G660" s="71">
        <v>495</v>
      </c>
      <c r="H660" s="52">
        <f t="shared" ref="H660:H661" si="147">AY660</f>
        <v>18619.09198330341</v>
      </c>
      <c r="K660" s="146"/>
      <c r="L660" s="125"/>
      <c r="T660" s="52">
        <f t="shared" si="145"/>
        <v>0</v>
      </c>
      <c r="V660" s="51">
        <f t="shared" si="146"/>
        <v>0</v>
      </c>
      <c r="AG660">
        <v>495</v>
      </c>
      <c r="AH660">
        <v>330</v>
      </c>
      <c r="AY660">
        <v>18619.09198330341</v>
      </c>
    </row>
    <row r="661" spans="1:51" x14ac:dyDescent="0.25">
      <c r="A661" s="16" t="s">
        <v>617</v>
      </c>
      <c r="F661" s="71">
        <v>1450</v>
      </c>
      <c r="G661" s="71">
        <v>870</v>
      </c>
      <c r="H661" s="52">
        <f t="shared" si="147"/>
        <v>32724.464697927207</v>
      </c>
      <c r="K661" s="146"/>
      <c r="L661" s="125"/>
      <c r="T661" s="52">
        <f t="shared" si="145"/>
        <v>0</v>
      </c>
      <c r="V661" s="51">
        <f t="shared" si="146"/>
        <v>0</v>
      </c>
      <c r="AG661">
        <v>870</v>
      </c>
      <c r="AH661">
        <v>580</v>
      </c>
      <c r="AY661">
        <v>32724.464697927207</v>
      </c>
    </row>
    <row r="662" spans="1:51" x14ac:dyDescent="0.25">
      <c r="A662" s="16" t="s">
        <v>618</v>
      </c>
      <c r="H662" s="52">
        <f t="shared" ref="H662:H672" si="148">G662*$AD$1</f>
        <v>0</v>
      </c>
      <c r="K662" s="146">
        <v>305</v>
      </c>
      <c r="L662" s="125">
        <f>K662*AF1</f>
        <v>9150</v>
      </c>
      <c r="T662" s="52">
        <f t="shared" si="145"/>
        <v>0</v>
      </c>
      <c r="V662" s="51" t="e">
        <f>$AY$1*#REF!</f>
        <v>#REF!</v>
      </c>
      <c r="AG662">
        <v>0</v>
      </c>
      <c r="AH662">
        <v>0</v>
      </c>
      <c r="AY662">
        <v>0</v>
      </c>
    </row>
    <row r="663" spans="1:51" x14ac:dyDescent="0.25">
      <c r="A663" s="9" t="s">
        <v>619</v>
      </c>
      <c r="H663" s="52">
        <f t="shared" si="148"/>
        <v>0</v>
      </c>
      <c r="K663" s="146"/>
      <c r="L663" s="125"/>
      <c r="O663" s="52">
        <v>170</v>
      </c>
      <c r="P663" s="52">
        <v>9605</v>
      </c>
      <c r="T663" s="52">
        <f t="shared" si="145"/>
        <v>0</v>
      </c>
      <c r="V663" s="51">
        <f>$AY$1*H664</f>
        <v>0</v>
      </c>
      <c r="AG663">
        <v>0</v>
      </c>
      <c r="AH663">
        <v>0</v>
      </c>
      <c r="AY663">
        <v>0</v>
      </c>
    </row>
    <row r="664" spans="1:51" x14ac:dyDescent="0.25">
      <c r="A664" s="13" t="s">
        <v>620</v>
      </c>
      <c r="C664" s="53"/>
      <c r="D664" s="53"/>
      <c r="E664" s="53"/>
      <c r="F664" s="53"/>
      <c r="G664" s="53"/>
      <c r="H664" s="52">
        <f t="shared" si="148"/>
        <v>0</v>
      </c>
      <c r="O664" s="53"/>
      <c r="P664" s="53"/>
      <c r="Q664" s="53"/>
      <c r="R664" s="53"/>
      <c r="S664" s="53">
        <v>50</v>
      </c>
      <c r="T664" s="52">
        <f t="shared" si="145"/>
        <v>2641.7748691099478</v>
      </c>
      <c r="V664" s="51" t="e">
        <f>$AY$1*#REF!</f>
        <v>#REF!</v>
      </c>
      <c r="AG664">
        <v>0</v>
      </c>
      <c r="AH664">
        <v>0</v>
      </c>
      <c r="AY664">
        <v>0</v>
      </c>
    </row>
    <row r="665" spans="1:51" x14ac:dyDescent="0.25">
      <c r="A665" s="13" t="s">
        <v>621</v>
      </c>
      <c r="C665" s="53"/>
      <c r="D665" s="53"/>
      <c r="E665" s="53"/>
      <c r="F665" s="53"/>
      <c r="G665" s="53"/>
      <c r="H665" s="52">
        <f t="shared" si="148"/>
        <v>0</v>
      </c>
      <c r="O665" s="53"/>
      <c r="P665" s="53"/>
      <c r="Q665" s="53"/>
      <c r="R665" s="53"/>
      <c r="S665" s="53">
        <v>50</v>
      </c>
      <c r="T665" s="52">
        <f t="shared" si="145"/>
        <v>2641.7748691099478</v>
      </c>
      <c r="V665" s="51" t="e">
        <f>$AY$1*#REF!</f>
        <v>#REF!</v>
      </c>
      <c r="AG665">
        <v>0</v>
      </c>
      <c r="AH665">
        <v>0</v>
      </c>
      <c r="AY665">
        <v>0</v>
      </c>
    </row>
    <row r="666" spans="1:51" x14ac:dyDescent="0.25">
      <c r="A666" s="18" t="s">
        <v>622</v>
      </c>
      <c r="C666" s="53"/>
      <c r="D666" s="53"/>
      <c r="E666" s="53"/>
      <c r="F666" s="53"/>
      <c r="G666" s="53"/>
      <c r="H666" s="52">
        <f t="shared" si="148"/>
        <v>0</v>
      </c>
      <c r="O666" s="53">
        <v>300</v>
      </c>
      <c r="P666" s="53">
        <v>16950</v>
      </c>
      <c r="Q666" s="53"/>
      <c r="R666" s="53"/>
      <c r="S666" s="70"/>
      <c r="T666" s="52">
        <f t="shared" si="145"/>
        <v>0</v>
      </c>
      <c r="V666" s="51">
        <f>$AY$1*H668</f>
        <v>0</v>
      </c>
      <c r="AG666">
        <v>0</v>
      </c>
      <c r="AH666">
        <v>0</v>
      </c>
      <c r="AY666">
        <v>0</v>
      </c>
    </row>
    <row r="667" spans="1:51" x14ac:dyDescent="0.25">
      <c r="A667" s="13" t="s">
        <v>623</v>
      </c>
      <c r="H667" s="52">
        <f t="shared" si="148"/>
        <v>0</v>
      </c>
      <c r="O667" s="52">
        <v>270</v>
      </c>
      <c r="P667" s="52">
        <v>15255</v>
      </c>
      <c r="T667" s="52">
        <f t="shared" si="145"/>
        <v>0</v>
      </c>
      <c r="V667" s="51">
        <f>$AY$1*H669</f>
        <v>0</v>
      </c>
      <c r="AG667">
        <v>0</v>
      </c>
      <c r="AH667">
        <v>0</v>
      </c>
      <c r="AY667">
        <v>0</v>
      </c>
    </row>
    <row r="668" spans="1:51" x14ac:dyDescent="0.25">
      <c r="A668" s="9" t="s">
        <v>624</v>
      </c>
      <c r="H668" s="52">
        <f t="shared" si="148"/>
        <v>0</v>
      </c>
      <c r="L668" s="52">
        <f t="shared" ref="L668:L681" si="149">K668*AF$1</f>
        <v>0</v>
      </c>
      <c r="O668" s="52">
        <v>270</v>
      </c>
      <c r="P668" s="52">
        <v>15255</v>
      </c>
      <c r="T668" s="52">
        <f t="shared" si="145"/>
        <v>0</v>
      </c>
      <c r="V668" s="51">
        <f>$AY$1*H670</f>
        <v>0</v>
      </c>
      <c r="AG668">
        <v>0</v>
      </c>
      <c r="AH668">
        <v>0</v>
      </c>
      <c r="AY668">
        <v>0</v>
      </c>
    </row>
    <row r="669" spans="1:51" x14ac:dyDescent="0.25">
      <c r="A669" s="18" t="s">
        <v>625</v>
      </c>
      <c r="C669" s="53"/>
      <c r="D669" s="53"/>
      <c r="E669" s="53"/>
      <c r="F669" s="53"/>
      <c r="G669" s="53"/>
      <c r="H669" s="52">
        <f t="shared" si="148"/>
        <v>0</v>
      </c>
      <c r="K669" s="53"/>
      <c r="L669" s="52">
        <f t="shared" si="149"/>
        <v>0</v>
      </c>
      <c r="O669" s="53"/>
      <c r="P669" s="53"/>
      <c r="Q669" s="53"/>
      <c r="R669" s="53"/>
      <c r="S669" s="70">
        <v>120</v>
      </c>
      <c r="T669" s="52">
        <f t="shared" si="145"/>
        <v>6340.2596858638744</v>
      </c>
      <c r="V669" s="51" t="e">
        <f>$AY$1*#REF!</f>
        <v>#REF!</v>
      </c>
      <c r="AG669">
        <v>0</v>
      </c>
      <c r="AH669">
        <v>0</v>
      </c>
      <c r="AY669">
        <v>0</v>
      </c>
    </row>
    <row r="670" spans="1:51" x14ac:dyDescent="0.25">
      <c r="A670" s="14" t="s">
        <v>626</v>
      </c>
      <c r="C670" s="53"/>
      <c r="D670" s="53"/>
      <c r="E670" s="53"/>
      <c r="F670" s="53"/>
      <c r="G670" s="53"/>
      <c r="H670" s="52">
        <f t="shared" si="148"/>
        <v>0</v>
      </c>
      <c r="K670" s="53"/>
      <c r="L670" s="52">
        <f t="shared" si="149"/>
        <v>0</v>
      </c>
      <c r="O670" s="54"/>
      <c r="P670" s="54"/>
      <c r="Q670" s="54"/>
      <c r="R670" s="54"/>
      <c r="S670" s="53">
        <v>105</v>
      </c>
      <c r="T670" s="52">
        <f t="shared" si="145"/>
        <v>5547.7272251308896</v>
      </c>
      <c r="V670" s="51" t="e">
        <f>$AY$1*#REF!</f>
        <v>#REF!</v>
      </c>
      <c r="AG670">
        <v>0</v>
      </c>
      <c r="AH670">
        <v>0</v>
      </c>
      <c r="AY670">
        <v>0</v>
      </c>
    </row>
    <row r="671" spans="1:51" x14ac:dyDescent="0.25">
      <c r="A671" s="9" t="s">
        <v>627</v>
      </c>
      <c r="F671" s="52">
        <v>522</v>
      </c>
      <c r="G671" s="52">
        <v>420</v>
      </c>
      <c r="H671" s="52">
        <f>AY671</f>
        <v>15798.017440378651</v>
      </c>
      <c r="K671" s="52">
        <v>86</v>
      </c>
      <c r="L671" s="52">
        <f t="shared" si="149"/>
        <v>2580</v>
      </c>
      <c r="T671" s="52">
        <f t="shared" si="145"/>
        <v>0</v>
      </c>
      <c r="V671" s="51">
        <f>$AY$1*H673</f>
        <v>13630.462799222643</v>
      </c>
      <c r="AG671">
        <v>313.2</v>
      </c>
      <c r="AH671">
        <v>208.8</v>
      </c>
      <c r="AY671">
        <v>15798.017440378651</v>
      </c>
    </row>
    <row r="672" spans="1:51" x14ac:dyDescent="0.25">
      <c r="A672" s="9" t="s">
        <v>628</v>
      </c>
      <c r="F672" s="52">
        <v>484</v>
      </c>
      <c r="H672" s="52">
        <f t="shared" si="148"/>
        <v>0</v>
      </c>
      <c r="I672" s="52">
        <v>484</v>
      </c>
      <c r="J672" s="52">
        <f>I672*$AD$1</f>
        <v>18813.274088488939</v>
      </c>
      <c r="L672" s="52">
        <f t="shared" si="149"/>
        <v>0</v>
      </c>
      <c r="T672" s="52">
        <f t="shared" si="145"/>
        <v>0</v>
      </c>
      <c r="V672" s="51">
        <f>$AY$1*H674</f>
        <v>0</v>
      </c>
      <c r="AG672">
        <v>0</v>
      </c>
      <c r="AH672">
        <v>0</v>
      </c>
      <c r="AY672">
        <v>0</v>
      </c>
    </row>
    <row r="673" spans="1:51" x14ac:dyDescent="0.25">
      <c r="A673" s="9" t="s">
        <v>629</v>
      </c>
      <c r="F673" s="125">
        <v>624</v>
      </c>
      <c r="G673" s="125">
        <v>374.4</v>
      </c>
      <c r="H673" s="125">
        <f>AY673</f>
        <v>14085.63156218012</v>
      </c>
      <c r="I673" s="125"/>
      <c r="J673" s="125"/>
      <c r="L673" s="52">
        <f t="shared" si="149"/>
        <v>0</v>
      </c>
      <c r="O673" s="52">
        <v>100</v>
      </c>
      <c r="P673" s="52">
        <v>5650</v>
      </c>
      <c r="T673" s="52">
        <f t="shared" si="145"/>
        <v>0</v>
      </c>
      <c r="V673" s="51" t="e">
        <f>$AY$1*#REF!</f>
        <v>#REF!</v>
      </c>
      <c r="AG673">
        <v>374.4</v>
      </c>
      <c r="AH673">
        <v>249.60000000000002</v>
      </c>
      <c r="AY673">
        <v>14085.63156218012</v>
      </c>
    </row>
    <row r="674" spans="1:51" x14ac:dyDescent="0.25">
      <c r="A674" s="9" t="s">
        <v>630</v>
      </c>
      <c r="C674" s="53"/>
      <c r="D674" s="53"/>
      <c r="E674" s="53"/>
      <c r="F674" s="125"/>
      <c r="G674" s="125"/>
      <c r="H674" s="125"/>
      <c r="I674" s="125"/>
      <c r="J674" s="125"/>
      <c r="K674" s="53"/>
      <c r="L674" s="52">
        <f t="shared" si="149"/>
        <v>0</v>
      </c>
      <c r="O674" s="53"/>
      <c r="P674" s="53"/>
      <c r="Q674" s="53"/>
      <c r="R674" s="53"/>
      <c r="S674" s="53"/>
      <c r="T674" s="52">
        <f t="shared" si="145"/>
        <v>0</v>
      </c>
      <c r="V674" s="51" t="e">
        <f>$AY$1*#REF!</f>
        <v>#REF!</v>
      </c>
      <c r="AG674">
        <v>0</v>
      </c>
      <c r="AH674">
        <v>0</v>
      </c>
      <c r="AY674">
        <v>0</v>
      </c>
    </row>
    <row r="675" spans="1:51" x14ac:dyDescent="0.25">
      <c r="A675" s="15" t="s">
        <v>631</v>
      </c>
      <c r="C675" s="53"/>
      <c r="D675" s="53"/>
      <c r="E675" s="53"/>
      <c r="F675" s="53"/>
      <c r="G675" s="53"/>
      <c r="H675" s="52">
        <f t="shared" ref="H675:H679" si="150">G675*$AD$1</f>
        <v>0</v>
      </c>
      <c r="K675" s="53"/>
      <c r="L675" s="52">
        <f t="shared" si="149"/>
        <v>0</v>
      </c>
      <c r="O675" s="53"/>
      <c r="P675" s="53"/>
      <c r="Q675" s="53"/>
      <c r="R675" s="53"/>
      <c r="S675" s="53">
        <v>25</v>
      </c>
      <c r="T675" s="52">
        <f t="shared" si="145"/>
        <v>1320.8874345549739</v>
      </c>
      <c r="V675" s="51">
        <f t="shared" ref="V675:V681" si="151">$AY$1*H677</f>
        <v>0</v>
      </c>
      <c r="AG675">
        <v>0</v>
      </c>
      <c r="AH675">
        <v>0</v>
      </c>
      <c r="AY675">
        <v>0</v>
      </c>
    </row>
    <row r="676" spans="1:51" x14ac:dyDescent="0.25">
      <c r="A676" s="17" t="s">
        <v>632</v>
      </c>
      <c r="C676" s="53"/>
      <c r="D676" s="53"/>
      <c r="E676" s="53"/>
      <c r="F676" s="53"/>
      <c r="G676" s="53"/>
      <c r="H676" s="52">
        <f t="shared" si="150"/>
        <v>0</v>
      </c>
      <c r="K676" s="53"/>
      <c r="L676" s="52">
        <f t="shared" si="149"/>
        <v>0</v>
      </c>
      <c r="O676" s="53"/>
      <c r="P676" s="53"/>
      <c r="Q676" s="53"/>
      <c r="R676" s="53"/>
      <c r="S676" s="70">
        <v>15</v>
      </c>
      <c r="T676" s="52">
        <f t="shared" si="145"/>
        <v>792.5324607329843</v>
      </c>
      <c r="V676" s="51">
        <f t="shared" si="151"/>
        <v>0</v>
      </c>
      <c r="AG676">
        <v>0</v>
      </c>
      <c r="AH676">
        <v>0</v>
      </c>
      <c r="AY676">
        <v>0</v>
      </c>
    </row>
    <row r="677" spans="1:51" x14ac:dyDescent="0.25">
      <c r="A677" s="17" t="s">
        <v>633</v>
      </c>
      <c r="C677" s="53"/>
      <c r="D677" s="53"/>
      <c r="E677" s="53"/>
      <c r="F677" s="53"/>
      <c r="G677" s="53"/>
      <c r="H677" s="52">
        <f t="shared" si="150"/>
        <v>0</v>
      </c>
      <c r="K677" s="53"/>
      <c r="L677" s="52">
        <f t="shared" si="149"/>
        <v>0</v>
      </c>
      <c r="O677" s="53"/>
      <c r="P677" s="53"/>
      <c r="Q677" s="53"/>
      <c r="R677" s="53"/>
      <c r="S677" s="70">
        <v>15</v>
      </c>
      <c r="T677" s="52">
        <f t="shared" si="145"/>
        <v>792.5324607329843</v>
      </c>
      <c r="V677" s="51">
        <f t="shared" si="151"/>
        <v>0</v>
      </c>
      <c r="AG677">
        <v>0</v>
      </c>
      <c r="AH677">
        <v>0</v>
      </c>
      <c r="AY677">
        <v>0</v>
      </c>
    </row>
    <row r="678" spans="1:51" x14ac:dyDescent="0.25">
      <c r="A678" s="13" t="s">
        <v>634</v>
      </c>
      <c r="C678" s="53"/>
      <c r="D678" s="53"/>
      <c r="E678" s="53"/>
      <c r="F678" s="53"/>
      <c r="G678" s="53"/>
      <c r="H678" s="52">
        <f t="shared" si="150"/>
        <v>0</v>
      </c>
      <c r="K678" s="53"/>
      <c r="L678" s="52">
        <f t="shared" si="149"/>
        <v>0</v>
      </c>
      <c r="O678" s="53"/>
      <c r="P678" s="53"/>
      <c r="Q678" s="53"/>
      <c r="R678" s="53"/>
      <c r="S678" s="53">
        <v>10</v>
      </c>
      <c r="T678" s="52">
        <f t="shared" si="145"/>
        <v>528.35497382198946</v>
      </c>
      <c r="V678" s="51">
        <f t="shared" si="151"/>
        <v>70584.635844651275</v>
      </c>
      <c r="AG678">
        <v>0</v>
      </c>
      <c r="AH678">
        <v>0</v>
      </c>
      <c r="AY678">
        <v>0</v>
      </c>
    </row>
    <row r="679" spans="1:51" x14ac:dyDescent="0.25">
      <c r="A679" s="14" t="s">
        <v>635</v>
      </c>
      <c r="C679" s="53"/>
      <c r="D679" s="53"/>
      <c r="E679" s="53"/>
      <c r="F679" s="53"/>
      <c r="G679" s="53"/>
      <c r="H679" s="52">
        <f t="shared" si="150"/>
        <v>0</v>
      </c>
      <c r="K679" s="53"/>
      <c r="L679" s="52">
        <f t="shared" si="149"/>
        <v>0</v>
      </c>
      <c r="O679" s="54"/>
      <c r="P679" s="54"/>
      <c r="Q679" s="54"/>
      <c r="R679" s="54"/>
      <c r="S679" s="53">
        <v>23</v>
      </c>
      <c r="T679" s="52">
        <f t="shared" si="145"/>
        <v>1215.2164397905758</v>
      </c>
      <c r="V679" s="51">
        <f t="shared" si="151"/>
        <v>0</v>
      </c>
      <c r="AG679">
        <v>0</v>
      </c>
      <c r="AH679">
        <v>0</v>
      </c>
      <c r="AY679">
        <v>0</v>
      </c>
    </row>
    <row r="680" spans="1:51" x14ac:dyDescent="0.25">
      <c r="A680" s="9" t="s">
        <v>636</v>
      </c>
      <c r="F680" s="125">
        <v>3232</v>
      </c>
      <c r="G680" s="125">
        <v>1939.2</v>
      </c>
      <c r="H680" s="125">
        <f>AY680</f>
        <v>72941.703381862579</v>
      </c>
      <c r="I680" s="125"/>
      <c r="J680" s="125"/>
      <c r="L680" s="52">
        <f t="shared" si="149"/>
        <v>0</v>
      </c>
      <c r="O680" s="52">
        <v>200</v>
      </c>
      <c r="P680" s="52">
        <v>11300</v>
      </c>
      <c r="T680" s="52">
        <f t="shared" si="145"/>
        <v>0</v>
      </c>
      <c r="V680" s="51">
        <f t="shared" si="151"/>
        <v>1065641.6817417745</v>
      </c>
      <c r="AG680">
        <v>1939.1999999999998</v>
      </c>
      <c r="AH680">
        <v>1292.8000000000002</v>
      </c>
      <c r="AY680">
        <v>72941.703381862579</v>
      </c>
    </row>
    <row r="681" spans="1:51" x14ac:dyDescent="0.25">
      <c r="A681" s="9" t="s">
        <v>637</v>
      </c>
      <c r="F681" s="125"/>
      <c r="G681" s="125"/>
      <c r="H681" s="125"/>
      <c r="I681" s="125"/>
      <c r="J681" s="125"/>
      <c r="L681" s="52">
        <f t="shared" si="149"/>
        <v>0</v>
      </c>
      <c r="O681" s="52">
        <v>200</v>
      </c>
      <c r="P681" s="52">
        <v>11300</v>
      </c>
      <c r="T681" s="52">
        <f t="shared" si="145"/>
        <v>0</v>
      </c>
      <c r="V681" s="51">
        <f t="shared" si="151"/>
        <v>-23.224454348194758</v>
      </c>
      <c r="AG681">
        <v>0</v>
      </c>
      <c r="AH681">
        <v>0</v>
      </c>
      <c r="AY681">
        <v>0</v>
      </c>
    </row>
    <row r="682" spans="1:51" x14ac:dyDescent="0.25">
      <c r="A682" s="19" t="s">
        <v>638</v>
      </c>
      <c r="B682" s="20">
        <f>SUM(B479:B681)</f>
        <v>2</v>
      </c>
      <c r="C682" s="20">
        <f t="shared" ref="C682:T682" si="152">SUM(C479:C681)</f>
        <v>929873.00000000012</v>
      </c>
      <c r="D682" s="20">
        <f t="shared" si="152"/>
        <v>0</v>
      </c>
      <c r="E682" s="20">
        <f t="shared" si="152"/>
        <v>0</v>
      </c>
      <c r="F682" s="20">
        <f t="shared" si="152"/>
        <v>56286.73</v>
      </c>
      <c r="G682" s="20">
        <f t="shared" si="152"/>
        <v>29276.726000000006</v>
      </c>
      <c r="H682" s="20">
        <f t="shared" si="152"/>
        <v>1101227.1796943455</v>
      </c>
      <c r="I682" s="20">
        <f t="shared" si="152"/>
        <v>3048.52</v>
      </c>
      <c r="J682" s="20">
        <f t="shared" si="152"/>
        <v>118497.19488479399</v>
      </c>
      <c r="K682" s="20">
        <f t="shared" si="152"/>
        <v>11879.5</v>
      </c>
      <c r="L682" s="20">
        <f t="shared" si="152"/>
        <v>367691.89088581596</v>
      </c>
      <c r="M682" s="20">
        <f t="shared" si="152"/>
        <v>369</v>
      </c>
      <c r="N682" s="20">
        <f t="shared" si="152"/>
        <v>11070</v>
      </c>
      <c r="O682" s="20">
        <f t="shared" si="152"/>
        <v>14968</v>
      </c>
      <c r="P682" s="20">
        <f t="shared" si="152"/>
        <v>856491</v>
      </c>
      <c r="Q682" s="20">
        <f t="shared" si="152"/>
        <v>0</v>
      </c>
      <c r="R682" s="20">
        <f t="shared" si="152"/>
        <v>0</v>
      </c>
      <c r="S682" s="20">
        <f t="shared" si="152"/>
        <v>4775</v>
      </c>
      <c r="T682" s="20">
        <f t="shared" si="152"/>
        <v>252289.50000000009</v>
      </c>
      <c r="U682" s="34"/>
      <c r="V682" s="51">
        <f>$AY$1*H685</f>
        <v>0</v>
      </c>
      <c r="W682" s="34"/>
      <c r="X682" s="34"/>
      <c r="Y682" s="34"/>
      <c r="Z682" s="34"/>
      <c r="AA682" s="34"/>
      <c r="AB682" s="34"/>
      <c r="AC682" s="34"/>
      <c r="AG682">
        <v>32054.405999999999</v>
      </c>
      <c r="AH682">
        <v>21369.604000000003</v>
      </c>
      <c r="AY682">
        <v>1101227.1796943452</v>
      </c>
    </row>
    <row r="683" spans="1:51" hidden="1" x14ac:dyDescent="0.25">
      <c r="A683" s="19" t="s">
        <v>1425</v>
      </c>
      <c r="B683" s="20"/>
      <c r="C683" s="20"/>
      <c r="D683" s="20"/>
      <c r="E683" s="20"/>
      <c r="F683" s="20"/>
      <c r="G683" s="20"/>
      <c r="H683" s="20">
        <v>-24</v>
      </c>
      <c r="I683" s="20"/>
      <c r="J683" s="20"/>
      <c r="K683" s="20"/>
      <c r="L683" s="20">
        <v>-3</v>
      </c>
      <c r="M683" s="20"/>
      <c r="N683" s="20"/>
      <c r="O683" s="20">
        <f>O682-15387</f>
        <v>-419</v>
      </c>
      <c r="P683" s="20"/>
      <c r="Q683" s="20"/>
      <c r="R683" s="20"/>
      <c r="S683" s="20"/>
      <c r="T683" s="20"/>
      <c r="U683" s="34"/>
      <c r="V683" s="51">
        <f>$AY$1*H686</f>
        <v>0</v>
      </c>
      <c r="W683" s="34"/>
      <c r="X683" s="34"/>
      <c r="Y683" s="34"/>
      <c r="Z683" s="34"/>
      <c r="AA683" s="34"/>
      <c r="AB683" s="34"/>
      <c r="AC683" s="34"/>
      <c r="AY683">
        <v>-23.224454348194758</v>
      </c>
    </row>
    <row r="684" spans="1:51" x14ac:dyDescent="0.25">
      <c r="A684" s="19" t="s">
        <v>1448</v>
      </c>
      <c r="B684" s="20"/>
      <c r="C684" s="20"/>
      <c r="D684" s="20"/>
      <c r="E684" s="20"/>
      <c r="F684" s="20"/>
      <c r="G684" s="123">
        <f>H682/G682</f>
        <v>37.614423815502633</v>
      </c>
      <c r="H684" s="124"/>
      <c r="I684" s="123"/>
      <c r="J684" s="124"/>
      <c r="K684" s="123">
        <f>L682/K682</f>
        <v>30.951798550933621</v>
      </c>
      <c r="L684" s="124"/>
      <c r="M684" s="123"/>
      <c r="N684" s="124"/>
      <c r="O684" s="123">
        <f>P682/O682</f>
        <v>57.221472474612504</v>
      </c>
      <c r="P684" s="124"/>
      <c r="Q684" s="123"/>
      <c r="R684" s="124"/>
      <c r="S684" s="123">
        <f>T682/S682</f>
        <v>52.835497382198973</v>
      </c>
      <c r="T684" s="124"/>
      <c r="U684" s="34"/>
      <c r="W684" s="34"/>
      <c r="X684" s="34"/>
      <c r="Y684" s="34"/>
      <c r="Z684" s="34"/>
      <c r="AA684" s="34"/>
      <c r="AB684" s="34"/>
      <c r="AC684" s="34"/>
    </row>
    <row r="685" spans="1:51" x14ac:dyDescent="0.25">
      <c r="A685" s="127" t="s">
        <v>639</v>
      </c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32"/>
      <c r="V685" s="51">
        <f t="shared" ref="V685:V697" si="153">$AY$1*H687</f>
        <v>0</v>
      </c>
      <c r="W685" s="32"/>
      <c r="X685" s="32"/>
      <c r="Y685" s="32"/>
      <c r="Z685" s="32"/>
      <c r="AA685" s="32"/>
      <c r="AB685" s="32"/>
      <c r="AC685" s="32"/>
      <c r="AE685">
        <v>43.203197158081707</v>
      </c>
      <c r="AG685">
        <v>0</v>
      </c>
      <c r="AH685">
        <v>0</v>
      </c>
      <c r="AY685">
        <v>0</v>
      </c>
    </row>
    <row r="686" spans="1:51" x14ac:dyDescent="0.25">
      <c r="A686" s="9" t="s">
        <v>640</v>
      </c>
      <c r="H686" s="52">
        <f t="shared" ref="H686:H689" si="154">G686*$AD$1</f>
        <v>0</v>
      </c>
      <c r="L686" s="52">
        <f t="shared" ref="L686:L691" si="155">K686*AF$1</f>
        <v>0</v>
      </c>
      <c r="S686" s="52">
        <v>84.2</v>
      </c>
      <c r="T686" s="52">
        <f t="shared" ref="T686:T691" si="156">S686*AE$685</f>
        <v>3637.7092007104798</v>
      </c>
      <c r="V686" s="51">
        <f t="shared" si="153"/>
        <v>0</v>
      </c>
      <c r="AG686">
        <v>0</v>
      </c>
      <c r="AH686">
        <v>0</v>
      </c>
      <c r="AY686">
        <v>0</v>
      </c>
    </row>
    <row r="687" spans="1:51" x14ac:dyDescent="0.25">
      <c r="A687" s="9" t="s">
        <v>641</v>
      </c>
      <c r="H687" s="52">
        <f t="shared" si="154"/>
        <v>0</v>
      </c>
      <c r="L687" s="52">
        <f t="shared" si="155"/>
        <v>0</v>
      </c>
      <c r="S687" s="52">
        <v>51.3</v>
      </c>
      <c r="T687" s="52">
        <f t="shared" si="156"/>
        <v>2216.3240142095915</v>
      </c>
      <c r="V687" s="51">
        <f t="shared" si="153"/>
        <v>0</v>
      </c>
      <c r="AG687">
        <v>0</v>
      </c>
      <c r="AH687">
        <v>0</v>
      </c>
      <c r="AY687">
        <v>0</v>
      </c>
    </row>
    <row r="688" spans="1:51" x14ac:dyDescent="0.25">
      <c r="A688" s="9" t="s">
        <v>642</v>
      </c>
      <c r="H688" s="52">
        <f t="shared" si="154"/>
        <v>0</v>
      </c>
      <c r="L688" s="52">
        <f t="shared" si="155"/>
        <v>0</v>
      </c>
      <c r="S688" s="52">
        <v>47.2</v>
      </c>
      <c r="T688" s="52">
        <f t="shared" si="156"/>
        <v>2039.1909058614567</v>
      </c>
      <c r="V688" s="51">
        <f t="shared" si="153"/>
        <v>20310.554249853245</v>
      </c>
      <c r="AG688">
        <v>0</v>
      </c>
      <c r="AH688">
        <v>0</v>
      </c>
      <c r="AY688">
        <v>0</v>
      </c>
    </row>
    <row r="689" spans="1:51" x14ac:dyDescent="0.25">
      <c r="A689" s="9" t="s">
        <v>643</v>
      </c>
      <c r="H689" s="52">
        <f t="shared" si="154"/>
        <v>0</v>
      </c>
      <c r="L689" s="52">
        <f t="shared" si="155"/>
        <v>0</v>
      </c>
      <c r="S689" s="52">
        <v>98.8</v>
      </c>
      <c r="T689" s="52">
        <f t="shared" si="156"/>
        <v>4268.475879218473</v>
      </c>
      <c r="V689" s="51">
        <f t="shared" si="153"/>
        <v>14523.138253927318</v>
      </c>
      <c r="AG689">
        <v>0</v>
      </c>
      <c r="AH689">
        <v>0</v>
      </c>
      <c r="AY689">
        <v>0</v>
      </c>
    </row>
    <row r="690" spans="1:51" x14ac:dyDescent="0.25">
      <c r="A690" s="9" t="s">
        <v>644</v>
      </c>
      <c r="F690" s="52">
        <v>558</v>
      </c>
      <c r="G690" s="52">
        <v>558</v>
      </c>
      <c r="H690" s="52">
        <f>AY690</f>
        <v>20988.794599360208</v>
      </c>
      <c r="I690" s="52">
        <v>558</v>
      </c>
      <c r="J690" s="52">
        <f>I690*$AD$1</f>
        <v>21689.683763175264</v>
      </c>
      <c r="L690" s="52">
        <f t="shared" si="155"/>
        <v>0</v>
      </c>
      <c r="T690" s="52">
        <f t="shared" si="156"/>
        <v>0</v>
      </c>
      <c r="V690" s="51">
        <f t="shared" si="153"/>
        <v>0</v>
      </c>
      <c r="AG690">
        <v>0</v>
      </c>
      <c r="AH690">
        <v>0</v>
      </c>
      <c r="AY690">
        <v>20988.794599360208</v>
      </c>
    </row>
    <row r="691" spans="1:51" x14ac:dyDescent="0.25">
      <c r="A691" s="13" t="s">
        <v>645</v>
      </c>
      <c r="F691" s="53">
        <v>399</v>
      </c>
      <c r="G691" s="52">
        <v>399</v>
      </c>
      <c r="H691" s="52">
        <f>AY691</f>
        <v>15008.116568359717</v>
      </c>
      <c r="I691" s="53">
        <v>399</v>
      </c>
      <c r="J691" s="52">
        <f>I691*$AD$1</f>
        <v>15509.290002700591</v>
      </c>
      <c r="K691" s="53"/>
      <c r="L691" s="52">
        <f t="shared" si="155"/>
        <v>0</v>
      </c>
      <c r="O691" s="54"/>
      <c r="P691" s="54"/>
      <c r="Q691" s="54"/>
      <c r="R691" s="54"/>
      <c r="S691" s="53"/>
      <c r="T691" s="52">
        <f t="shared" si="156"/>
        <v>0</v>
      </c>
      <c r="V691" s="51">
        <f t="shared" si="153"/>
        <v>11174.444721693451</v>
      </c>
      <c r="AG691">
        <v>0</v>
      </c>
      <c r="AH691">
        <v>0</v>
      </c>
      <c r="AY691">
        <v>15008.116568359717</v>
      </c>
    </row>
    <row r="692" spans="1:51" ht="15.75" customHeight="1" x14ac:dyDescent="0.25">
      <c r="A692" s="13" t="s">
        <v>646</v>
      </c>
      <c r="C692" s="52">
        <v>76890.666666666672</v>
      </c>
      <c r="F692" s="122" t="s">
        <v>1365</v>
      </c>
      <c r="G692" s="122"/>
      <c r="H692" s="122"/>
      <c r="I692" s="122"/>
      <c r="J692" s="122"/>
      <c r="K692" s="122" t="s">
        <v>1365</v>
      </c>
      <c r="L692" s="122"/>
      <c r="M692" s="122"/>
      <c r="N692" s="122"/>
      <c r="O692" s="122" t="s">
        <v>1365</v>
      </c>
      <c r="P692" s="122"/>
      <c r="Q692" s="122"/>
      <c r="R692" s="122"/>
      <c r="S692" s="122" t="s">
        <v>1346</v>
      </c>
      <c r="T692" s="122"/>
      <c r="U692" s="31"/>
      <c r="V692" s="51">
        <f t="shared" si="153"/>
        <v>0</v>
      </c>
      <c r="W692" s="31"/>
      <c r="X692" s="31"/>
      <c r="Y692" s="31"/>
      <c r="Z692" s="31"/>
      <c r="AA692" s="31"/>
      <c r="AB692" s="31"/>
      <c r="AC692" s="31"/>
      <c r="AG692" t="e">
        <v>#VALUE!</v>
      </c>
      <c r="AH692" t="e">
        <v>#VALUE!</v>
      </c>
      <c r="AY692">
        <v>0</v>
      </c>
    </row>
    <row r="693" spans="1:51" x14ac:dyDescent="0.25">
      <c r="A693" s="9" t="s">
        <v>647</v>
      </c>
      <c r="F693" s="125">
        <v>307</v>
      </c>
      <c r="G693" s="125">
        <v>307</v>
      </c>
      <c r="H693" s="125">
        <f>AY693</f>
        <v>11547.598462372014</v>
      </c>
      <c r="I693" s="125">
        <v>307</v>
      </c>
      <c r="J693" s="125">
        <f>I693*AD1</f>
        <v>11933.213109847322</v>
      </c>
      <c r="L693" s="52">
        <f t="shared" ref="L693:L698" si="157">K693*AF$1</f>
        <v>0</v>
      </c>
      <c r="T693" s="52">
        <f t="shared" ref="T693:T698" si="158">S693*AE$685</f>
        <v>0</v>
      </c>
      <c r="V693" s="51">
        <f t="shared" si="153"/>
        <v>0</v>
      </c>
      <c r="AG693">
        <v>0</v>
      </c>
      <c r="AH693">
        <v>0</v>
      </c>
      <c r="AY693">
        <v>11547.598462372014</v>
      </c>
    </row>
    <row r="694" spans="1:51" x14ac:dyDescent="0.25">
      <c r="A694" s="9" t="s">
        <v>648</v>
      </c>
      <c r="F694" s="125"/>
      <c r="G694" s="125"/>
      <c r="H694" s="125">
        <f t="shared" ref="H694:H695" si="159">G694*$AD$1</f>
        <v>0</v>
      </c>
      <c r="I694" s="125"/>
      <c r="J694" s="125"/>
      <c r="L694" s="52">
        <f t="shared" si="157"/>
        <v>0</v>
      </c>
      <c r="T694" s="52">
        <f t="shared" si="158"/>
        <v>0</v>
      </c>
      <c r="V694" s="51">
        <f t="shared" si="153"/>
        <v>10956.051665243416</v>
      </c>
      <c r="AG694">
        <v>0</v>
      </c>
      <c r="AH694">
        <v>0</v>
      </c>
      <c r="AY694">
        <v>0</v>
      </c>
    </row>
    <row r="695" spans="1:51" x14ac:dyDescent="0.25">
      <c r="A695" s="9" t="s">
        <v>649</v>
      </c>
      <c r="H695" s="52">
        <f t="shared" si="159"/>
        <v>0</v>
      </c>
      <c r="L695" s="52">
        <f t="shared" si="157"/>
        <v>0</v>
      </c>
      <c r="O695" s="60">
        <v>238.7</v>
      </c>
      <c r="P695" s="61">
        <v>10223.620000000001</v>
      </c>
      <c r="T695" s="52">
        <f t="shared" si="158"/>
        <v>0</v>
      </c>
      <c r="V695" s="51">
        <f t="shared" si="153"/>
        <v>10300.872495893311</v>
      </c>
      <c r="AG695">
        <v>0</v>
      </c>
      <c r="AH695">
        <v>0</v>
      </c>
      <c r="AY695">
        <v>0</v>
      </c>
    </row>
    <row r="696" spans="1:51" x14ac:dyDescent="0.25">
      <c r="A696" s="14" t="s">
        <v>650</v>
      </c>
      <c r="F696" s="53">
        <v>301.44</v>
      </c>
      <c r="G696" s="52">
        <v>301</v>
      </c>
      <c r="H696" s="52">
        <f>AY696</f>
        <v>11321.912498938034</v>
      </c>
      <c r="I696" s="53">
        <v>301.44</v>
      </c>
      <c r="J696" s="52">
        <f>I696*$AD$1</f>
        <v>11717.093680235756</v>
      </c>
      <c r="K696" s="53"/>
      <c r="L696" s="52">
        <f t="shared" si="157"/>
        <v>0</v>
      </c>
      <c r="O696" s="54"/>
      <c r="P696" s="54"/>
      <c r="Q696" s="54"/>
      <c r="R696" s="54"/>
      <c r="S696" s="53"/>
      <c r="T696" s="52">
        <f t="shared" si="158"/>
        <v>0</v>
      </c>
      <c r="V696" s="51">
        <f t="shared" si="153"/>
        <v>18381.4155845446</v>
      </c>
      <c r="AG696">
        <v>0</v>
      </c>
      <c r="AH696">
        <v>0</v>
      </c>
      <c r="AY696">
        <v>11321.912498938034</v>
      </c>
    </row>
    <row r="697" spans="1:51" x14ac:dyDescent="0.25">
      <c r="A697" s="14" t="s">
        <v>651</v>
      </c>
      <c r="F697" s="53">
        <v>283</v>
      </c>
      <c r="G697" s="52">
        <v>283</v>
      </c>
      <c r="H697" s="52">
        <f t="shared" ref="H697:H698" si="160">AY697</f>
        <v>10644.854608636091</v>
      </c>
      <c r="I697" s="53">
        <v>283</v>
      </c>
      <c r="J697" s="52">
        <f>I697*$AD$1</f>
        <v>11000.323485624731</v>
      </c>
      <c r="K697" s="53"/>
      <c r="L697" s="52">
        <f t="shared" si="157"/>
        <v>0</v>
      </c>
      <c r="O697" s="54"/>
      <c r="P697" s="54"/>
      <c r="Q697" s="54"/>
      <c r="R697" s="54"/>
      <c r="S697" s="53"/>
      <c r="T697" s="52">
        <f t="shared" si="158"/>
        <v>0</v>
      </c>
      <c r="V697" s="51">
        <f t="shared" si="153"/>
        <v>0</v>
      </c>
      <c r="AG697">
        <v>0</v>
      </c>
      <c r="AH697">
        <v>0</v>
      </c>
      <c r="AY697">
        <v>10644.854608636091</v>
      </c>
    </row>
    <row r="698" spans="1:51" x14ac:dyDescent="0.25">
      <c r="A698" s="14" t="s">
        <v>652</v>
      </c>
      <c r="F698" s="52">
        <v>505</v>
      </c>
      <c r="G698" s="52">
        <v>505</v>
      </c>
      <c r="H698" s="52">
        <f t="shared" si="160"/>
        <v>18995.235255693377</v>
      </c>
      <c r="I698" s="52">
        <v>505</v>
      </c>
      <c r="J698" s="52">
        <f>I698*$AD$1</f>
        <v>19629.552509683705</v>
      </c>
      <c r="L698" s="52">
        <f t="shared" si="157"/>
        <v>0</v>
      </c>
      <c r="T698" s="52">
        <f t="shared" si="158"/>
        <v>0</v>
      </c>
      <c r="V698" s="51" t="e">
        <f>$AY$1*#REF!</f>
        <v>#REF!</v>
      </c>
      <c r="AG698">
        <v>0</v>
      </c>
      <c r="AH698">
        <v>0</v>
      </c>
      <c r="AY698">
        <v>18995.235255693377</v>
      </c>
    </row>
    <row r="699" spans="1:51" ht="15.75" customHeight="1" x14ac:dyDescent="0.25">
      <c r="A699" s="14" t="s">
        <v>1313</v>
      </c>
      <c r="B699" s="52">
        <v>1</v>
      </c>
      <c r="F699" s="125" t="s">
        <v>1332</v>
      </c>
      <c r="G699" s="125"/>
      <c r="H699" s="125"/>
      <c r="I699" s="125"/>
      <c r="J699" s="125"/>
      <c r="K699" s="122" t="s">
        <v>1365</v>
      </c>
      <c r="L699" s="122"/>
      <c r="M699" s="122"/>
      <c r="N699" s="122"/>
      <c r="O699" s="125" t="s">
        <v>1332</v>
      </c>
      <c r="P699" s="125"/>
      <c r="Q699" s="125"/>
      <c r="R699" s="125"/>
      <c r="S699" s="122" t="s">
        <v>1346</v>
      </c>
      <c r="T699" s="122"/>
      <c r="U699" s="31"/>
      <c r="V699" s="51" t="e">
        <f>$AY$1*#REF!</f>
        <v>#REF!</v>
      </c>
      <c r="W699" s="31"/>
      <c r="X699" s="31"/>
      <c r="Y699" s="31"/>
      <c r="Z699" s="31"/>
      <c r="AA699" s="31"/>
      <c r="AB699" s="31"/>
      <c r="AC699" s="31"/>
      <c r="AG699" t="e">
        <v>#VALUE!</v>
      </c>
      <c r="AH699" t="e">
        <v>#VALUE!</v>
      </c>
      <c r="AY699">
        <v>0</v>
      </c>
    </row>
    <row r="700" spans="1:51" x14ac:dyDescent="0.25">
      <c r="A700" s="13" t="s">
        <v>653</v>
      </c>
      <c r="F700" s="53">
        <v>220</v>
      </c>
      <c r="G700" s="52">
        <v>220</v>
      </c>
      <c r="H700" s="52">
        <f>AY700</f>
        <v>8275.1519925792945</v>
      </c>
      <c r="I700" s="53">
        <v>220</v>
      </c>
      <c r="J700" s="52">
        <f>I700*$AD$1</f>
        <v>8551.488222040427</v>
      </c>
      <c r="K700" s="53"/>
      <c r="L700" s="52">
        <f t="shared" ref="L700:L705" si="161">K700*AF$1</f>
        <v>0</v>
      </c>
      <c r="O700" s="53"/>
      <c r="P700" s="53"/>
      <c r="Q700" s="53"/>
      <c r="R700" s="53"/>
      <c r="S700" s="53"/>
      <c r="T700" s="52">
        <f t="shared" ref="T700:T705" si="162">S700*AE$685</f>
        <v>0</v>
      </c>
      <c r="V700" s="51">
        <f t="shared" ref="V700:V716" si="163">$AY$1*H702</f>
        <v>0</v>
      </c>
      <c r="AG700">
        <v>0</v>
      </c>
      <c r="AH700">
        <v>0</v>
      </c>
      <c r="AY700">
        <v>8275.1519925792945</v>
      </c>
    </row>
    <row r="701" spans="1:51" x14ac:dyDescent="0.25">
      <c r="A701" s="12" t="s">
        <v>654</v>
      </c>
      <c r="F701" s="125">
        <v>276.5</v>
      </c>
      <c r="G701" s="125">
        <v>277</v>
      </c>
      <c r="H701" s="125">
        <f>AY701</f>
        <v>10400.684805599885</v>
      </c>
      <c r="I701" s="125">
        <v>276.5</v>
      </c>
      <c r="J701" s="125">
        <f>AD1*I701</f>
        <v>10747.665879064445</v>
      </c>
      <c r="L701" s="52">
        <f t="shared" si="161"/>
        <v>0</v>
      </c>
      <c r="T701" s="52">
        <f t="shared" si="162"/>
        <v>0</v>
      </c>
      <c r="V701" s="51">
        <f t="shared" si="163"/>
        <v>7607.3581330095476</v>
      </c>
      <c r="AG701">
        <v>0</v>
      </c>
      <c r="AH701">
        <v>0</v>
      </c>
      <c r="AY701">
        <v>10400.684805599885</v>
      </c>
    </row>
    <row r="702" spans="1:51" x14ac:dyDescent="0.25">
      <c r="A702" s="12" t="s">
        <v>655</v>
      </c>
      <c r="F702" s="125"/>
      <c r="G702" s="125"/>
      <c r="H702" s="125">
        <f t="shared" ref="H702:H705" si="164">G702*$AD$1</f>
        <v>0</v>
      </c>
      <c r="I702" s="125"/>
      <c r="J702" s="125"/>
      <c r="L702" s="52">
        <f t="shared" si="161"/>
        <v>0</v>
      </c>
      <c r="T702" s="52">
        <f t="shared" si="162"/>
        <v>0</v>
      </c>
      <c r="V702" s="51">
        <f t="shared" si="163"/>
        <v>14304.745197477283</v>
      </c>
      <c r="AG702">
        <v>0</v>
      </c>
      <c r="AH702">
        <v>0</v>
      </c>
      <c r="AY702">
        <v>0</v>
      </c>
    </row>
    <row r="703" spans="1:51" x14ac:dyDescent="0.25">
      <c r="A703" s="14" t="s">
        <v>656</v>
      </c>
      <c r="F703" s="53">
        <v>209</v>
      </c>
      <c r="G703" s="52">
        <v>209</v>
      </c>
      <c r="H703" s="52">
        <f>AY703</f>
        <v>7861.3943929503284</v>
      </c>
      <c r="I703" s="53">
        <v>209</v>
      </c>
      <c r="J703" s="52">
        <f t="shared" ref="J703" si="165">I703*$AD$1</f>
        <v>8123.9138109384048</v>
      </c>
      <c r="K703" s="53"/>
      <c r="L703" s="52">
        <f t="shared" si="161"/>
        <v>0</v>
      </c>
      <c r="O703" s="54"/>
      <c r="P703" s="54"/>
      <c r="Q703" s="54"/>
      <c r="R703" s="54"/>
      <c r="S703" s="53"/>
      <c r="T703" s="52">
        <f t="shared" si="162"/>
        <v>0</v>
      </c>
      <c r="V703" s="51">
        <f t="shared" si="163"/>
        <v>0</v>
      </c>
      <c r="AG703">
        <v>0</v>
      </c>
      <c r="AH703">
        <v>0</v>
      </c>
      <c r="AY703">
        <v>7861.3943929503284</v>
      </c>
    </row>
    <row r="704" spans="1:51" x14ac:dyDescent="0.25">
      <c r="A704" s="14" t="s">
        <v>657</v>
      </c>
      <c r="F704" s="122">
        <v>393</v>
      </c>
      <c r="G704" s="122">
        <v>393</v>
      </c>
      <c r="H704" s="122">
        <f>AY704</f>
        <v>14782.430604925737</v>
      </c>
      <c r="I704" s="122">
        <v>393</v>
      </c>
      <c r="J704" s="125">
        <f>AD1*I704</f>
        <v>15276.067596644943</v>
      </c>
      <c r="K704" s="53"/>
      <c r="L704" s="52">
        <f t="shared" si="161"/>
        <v>0</v>
      </c>
      <c r="O704" s="54"/>
      <c r="P704" s="54"/>
      <c r="Q704" s="54"/>
      <c r="R704" s="54"/>
      <c r="S704" s="53"/>
      <c r="T704" s="52">
        <f t="shared" si="162"/>
        <v>0</v>
      </c>
      <c r="V704" s="51">
        <f t="shared" si="163"/>
        <v>0</v>
      </c>
      <c r="AG704">
        <v>0</v>
      </c>
      <c r="AH704">
        <v>0</v>
      </c>
      <c r="AY704">
        <v>14782.430604925737</v>
      </c>
    </row>
    <row r="705" spans="1:51" x14ac:dyDescent="0.25">
      <c r="A705" s="14" t="s">
        <v>658</v>
      </c>
      <c r="F705" s="122"/>
      <c r="G705" s="122"/>
      <c r="H705" s="122">
        <f t="shared" si="164"/>
        <v>0</v>
      </c>
      <c r="I705" s="122"/>
      <c r="J705" s="125"/>
      <c r="K705" s="53"/>
      <c r="L705" s="52">
        <f t="shared" si="161"/>
        <v>0</v>
      </c>
      <c r="O705" s="54"/>
      <c r="P705" s="54"/>
      <c r="Q705" s="54"/>
      <c r="R705" s="54"/>
      <c r="S705" s="53"/>
      <c r="T705" s="52">
        <f t="shared" si="162"/>
        <v>0</v>
      </c>
      <c r="V705" s="51">
        <f t="shared" si="163"/>
        <v>0</v>
      </c>
      <c r="AG705">
        <v>0</v>
      </c>
      <c r="AH705">
        <v>0</v>
      </c>
      <c r="AY705">
        <v>0</v>
      </c>
    </row>
    <row r="706" spans="1:51" x14ac:dyDescent="0.25">
      <c r="A706" s="14" t="s">
        <v>659</v>
      </c>
      <c r="C706" s="52">
        <v>76890.666666666672</v>
      </c>
      <c r="F706" s="125" t="s">
        <v>1332</v>
      </c>
      <c r="G706" s="125"/>
      <c r="H706" s="125"/>
      <c r="I706" s="125"/>
      <c r="J706" s="125"/>
      <c r="K706" s="122" t="s">
        <v>1332</v>
      </c>
      <c r="L706" s="122"/>
      <c r="M706" s="122"/>
      <c r="N706" s="122"/>
      <c r="O706" s="122" t="s">
        <v>1332</v>
      </c>
      <c r="P706" s="122"/>
      <c r="Q706" s="122"/>
      <c r="R706" s="122"/>
      <c r="S706" s="122" t="s">
        <v>1355</v>
      </c>
      <c r="T706" s="122"/>
      <c r="U706" s="31"/>
      <c r="V706" s="51">
        <f t="shared" si="163"/>
        <v>0</v>
      </c>
      <c r="W706" s="31"/>
      <c r="X706" s="31"/>
      <c r="Y706" s="31"/>
      <c r="Z706" s="31"/>
      <c r="AA706" s="31"/>
      <c r="AB706" s="31"/>
      <c r="AC706" s="31"/>
      <c r="AG706" t="e">
        <v>#VALUE!</v>
      </c>
      <c r="AH706" t="e">
        <v>#VALUE!</v>
      </c>
      <c r="AY706">
        <v>0</v>
      </c>
    </row>
    <row r="707" spans="1:51" ht="15.75" customHeight="1" x14ac:dyDescent="0.25">
      <c r="A707" s="14" t="s">
        <v>660</v>
      </c>
      <c r="C707" s="125">
        <v>76890.666666666672</v>
      </c>
      <c r="D707" s="125"/>
      <c r="E707" s="125"/>
      <c r="F707" s="125" t="s">
        <v>1332</v>
      </c>
      <c r="G707" s="125"/>
      <c r="H707" s="125"/>
      <c r="I707" s="125"/>
      <c r="J707" s="125"/>
      <c r="K707" s="122" t="s">
        <v>1332</v>
      </c>
      <c r="L707" s="122"/>
      <c r="M707" s="122"/>
      <c r="N707" s="122"/>
      <c r="O707" s="128" t="s">
        <v>1347</v>
      </c>
      <c r="P707" s="128"/>
      <c r="Q707" s="128"/>
      <c r="R707" s="128"/>
      <c r="S707" s="122" t="s">
        <v>1355</v>
      </c>
      <c r="T707" s="122"/>
      <c r="U707" s="31"/>
      <c r="V707" s="51">
        <f t="shared" si="163"/>
        <v>0</v>
      </c>
      <c r="W707" s="31"/>
      <c r="X707" s="31"/>
      <c r="Y707" s="31"/>
      <c r="Z707" s="31"/>
      <c r="AA707" s="31"/>
      <c r="AB707" s="31"/>
      <c r="AC707" s="31"/>
      <c r="AG707" t="e">
        <v>#VALUE!</v>
      </c>
      <c r="AH707" t="e">
        <v>#VALUE!</v>
      </c>
      <c r="AY707">
        <v>0</v>
      </c>
    </row>
    <row r="708" spans="1:51" x14ac:dyDescent="0.25">
      <c r="A708" s="14" t="s">
        <v>661</v>
      </c>
      <c r="C708" s="125"/>
      <c r="D708" s="125"/>
      <c r="E708" s="125"/>
      <c r="F708" s="125" t="s">
        <v>1332</v>
      </c>
      <c r="G708" s="125"/>
      <c r="H708" s="125"/>
      <c r="I708" s="125"/>
      <c r="J708" s="125"/>
      <c r="K708" s="122" t="s">
        <v>1332</v>
      </c>
      <c r="L708" s="122"/>
      <c r="M708" s="122"/>
      <c r="N708" s="122"/>
      <c r="O708" s="122" t="s">
        <v>1332</v>
      </c>
      <c r="P708" s="122"/>
      <c r="Q708" s="122"/>
      <c r="R708" s="122"/>
      <c r="S708" s="122" t="s">
        <v>1355</v>
      </c>
      <c r="T708" s="122"/>
      <c r="U708" s="31"/>
      <c r="V708" s="51">
        <f t="shared" si="163"/>
        <v>0</v>
      </c>
      <c r="W708" s="31"/>
      <c r="X708" s="31"/>
      <c r="Y708" s="31"/>
      <c r="Z708" s="31"/>
      <c r="AA708" s="31"/>
      <c r="AB708" s="31"/>
      <c r="AC708" s="31"/>
      <c r="AG708" t="e">
        <v>#VALUE!</v>
      </c>
      <c r="AH708" t="e">
        <v>#VALUE!</v>
      </c>
      <c r="AY708">
        <v>0</v>
      </c>
    </row>
    <row r="709" spans="1:51" x14ac:dyDescent="0.25">
      <c r="A709" s="14" t="s">
        <v>662</v>
      </c>
      <c r="C709" s="125"/>
      <c r="D709" s="125"/>
      <c r="E709" s="125"/>
      <c r="F709" s="125" t="s">
        <v>1332</v>
      </c>
      <c r="G709" s="125"/>
      <c r="H709" s="125"/>
      <c r="I709" s="125"/>
      <c r="J709" s="125"/>
      <c r="K709" s="122" t="s">
        <v>1332</v>
      </c>
      <c r="L709" s="122"/>
      <c r="M709" s="122"/>
      <c r="N709" s="122"/>
      <c r="O709" s="122" t="s">
        <v>1332</v>
      </c>
      <c r="P709" s="122"/>
      <c r="Q709" s="122"/>
      <c r="R709" s="122"/>
      <c r="S709" s="122" t="s">
        <v>1355</v>
      </c>
      <c r="T709" s="122"/>
      <c r="U709" s="31"/>
      <c r="V709" s="51">
        <f t="shared" si="163"/>
        <v>0</v>
      </c>
      <c r="W709" s="31"/>
      <c r="X709" s="31"/>
      <c r="Y709" s="31"/>
      <c r="Z709" s="31"/>
      <c r="AA709" s="31"/>
      <c r="AB709" s="31"/>
      <c r="AC709" s="31"/>
      <c r="AG709" t="e">
        <v>#VALUE!</v>
      </c>
      <c r="AH709" t="e">
        <v>#VALUE!</v>
      </c>
      <c r="AY709">
        <v>0</v>
      </c>
    </row>
    <row r="710" spans="1:51" x14ac:dyDescent="0.25">
      <c r="A710" s="14" t="s">
        <v>663</v>
      </c>
      <c r="C710" s="125"/>
      <c r="D710" s="125"/>
      <c r="E710" s="125"/>
      <c r="F710" s="125" t="s">
        <v>1332</v>
      </c>
      <c r="G710" s="125"/>
      <c r="H710" s="125"/>
      <c r="I710" s="125"/>
      <c r="J710" s="125"/>
      <c r="K710" s="122" t="s">
        <v>1332</v>
      </c>
      <c r="L710" s="122"/>
      <c r="M710" s="122"/>
      <c r="N710" s="122"/>
      <c r="O710" s="122" t="s">
        <v>1332</v>
      </c>
      <c r="P710" s="122"/>
      <c r="Q710" s="122"/>
      <c r="R710" s="122"/>
      <c r="S710" s="122" t="s">
        <v>1355</v>
      </c>
      <c r="T710" s="122"/>
      <c r="U710" s="31"/>
      <c r="V710" s="51">
        <f t="shared" si="163"/>
        <v>0</v>
      </c>
      <c r="W710" s="31"/>
      <c r="X710" s="31"/>
      <c r="Y710" s="31"/>
      <c r="Z710" s="31"/>
      <c r="AA710" s="31"/>
      <c r="AB710" s="31"/>
      <c r="AC710" s="31"/>
      <c r="AG710" t="e">
        <v>#VALUE!</v>
      </c>
      <c r="AH710" t="e">
        <v>#VALUE!</v>
      </c>
      <c r="AY710">
        <v>0</v>
      </c>
    </row>
    <row r="711" spans="1:51" x14ac:dyDescent="0.25">
      <c r="A711" s="14" t="s">
        <v>664</v>
      </c>
      <c r="C711" s="125"/>
      <c r="D711" s="125"/>
      <c r="E711" s="125"/>
      <c r="F711" s="125" t="s">
        <v>1332</v>
      </c>
      <c r="G711" s="125"/>
      <c r="H711" s="125"/>
      <c r="I711" s="125"/>
      <c r="J711" s="125"/>
      <c r="K711" s="122" t="s">
        <v>1332</v>
      </c>
      <c r="L711" s="122"/>
      <c r="M711" s="122"/>
      <c r="N711" s="122"/>
      <c r="O711" s="122" t="s">
        <v>1332</v>
      </c>
      <c r="P711" s="122"/>
      <c r="Q711" s="122"/>
      <c r="R711" s="122"/>
      <c r="S711" s="122" t="s">
        <v>1355</v>
      </c>
      <c r="T711" s="122"/>
      <c r="U711" s="31"/>
      <c r="V711" s="51">
        <f t="shared" si="163"/>
        <v>8007.7454031679463</v>
      </c>
      <c r="W711" s="31"/>
      <c r="X711" s="31"/>
      <c r="Y711" s="31"/>
      <c r="Z711" s="31"/>
      <c r="AA711" s="31"/>
      <c r="AB711" s="31"/>
      <c r="AC711" s="31"/>
      <c r="AG711" t="e">
        <v>#VALUE!</v>
      </c>
      <c r="AH711" t="e">
        <v>#VALUE!</v>
      </c>
      <c r="AY711">
        <v>0</v>
      </c>
    </row>
    <row r="712" spans="1:51" x14ac:dyDescent="0.25">
      <c r="A712" s="14" t="s">
        <v>665</v>
      </c>
      <c r="C712" s="125"/>
      <c r="D712" s="125"/>
      <c r="E712" s="125"/>
      <c r="F712" s="125" t="s">
        <v>1332</v>
      </c>
      <c r="G712" s="125"/>
      <c r="H712" s="125"/>
      <c r="I712" s="125"/>
      <c r="J712" s="125"/>
      <c r="K712" s="122" t="s">
        <v>1332</v>
      </c>
      <c r="L712" s="122"/>
      <c r="M712" s="122"/>
      <c r="N712" s="122"/>
      <c r="O712" s="122" t="s">
        <v>1332</v>
      </c>
      <c r="P712" s="122"/>
      <c r="Q712" s="122"/>
      <c r="R712" s="122"/>
      <c r="S712" s="122" t="s">
        <v>1355</v>
      </c>
      <c r="T712" s="122"/>
      <c r="U712" s="31"/>
      <c r="V712" s="51">
        <f t="shared" si="163"/>
        <v>0</v>
      </c>
      <c r="W712" s="31"/>
      <c r="X712" s="31"/>
      <c r="Y712" s="31"/>
      <c r="Z712" s="31"/>
      <c r="AA712" s="31"/>
      <c r="AB712" s="31"/>
      <c r="AC712" s="31"/>
      <c r="AG712" t="e">
        <v>#VALUE!</v>
      </c>
      <c r="AH712" t="e">
        <v>#VALUE!</v>
      </c>
      <c r="AY712">
        <v>0</v>
      </c>
    </row>
    <row r="713" spans="1:51" x14ac:dyDescent="0.25">
      <c r="A713" s="15" t="s">
        <v>666</v>
      </c>
      <c r="F713" s="122">
        <v>220</v>
      </c>
      <c r="G713" s="122">
        <v>220</v>
      </c>
      <c r="H713" s="122">
        <f>AY713</f>
        <v>8275.1519925792945</v>
      </c>
      <c r="I713" s="122">
        <v>220</v>
      </c>
      <c r="J713" s="125">
        <f>I713*AD1</f>
        <v>8551.488222040427</v>
      </c>
      <c r="K713" s="53"/>
      <c r="L713" s="52">
        <f>K713*AF$1</f>
        <v>0</v>
      </c>
      <c r="O713" s="53"/>
      <c r="P713" s="53"/>
      <c r="Q713" s="53"/>
      <c r="R713" s="53"/>
      <c r="S713" s="53"/>
      <c r="T713" s="52">
        <f>S713*AE$685</f>
        <v>0</v>
      </c>
      <c r="V713" s="51">
        <f t="shared" si="163"/>
        <v>14883.386626191585</v>
      </c>
      <c r="AG713">
        <v>0</v>
      </c>
      <c r="AH713">
        <v>0</v>
      </c>
      <c r="AY713">
        <v>8275.1519925792945</v>
      </c>
    </row>
    <row r="714" spans="1:51" x14ac:dyDescent="0.25">
      <c r="A714" s="15" t="s">
        <v>667</v>
      </c>
      <c r="F714" s="122"/>
      <c r="G714" s="122"/>
      <c r="H714" s="122">
        <f t="shared" ref="H714:H716" si="166">G714*$AD$1</f>
        <v>0</v>
      </c>
      <c r="I714" s="122"/>
      <c r="J714" s="125"/>
      <c r="K714" s="53"/>
      <c r="L714" s="52">
        <f>K714*AF$1</f>
        <v>0</v>
      </c>
      <c r="O714" s="53"/>
      <c r="P714" s="53"/>
      <c r="Q714" s="53"/>
      <c r="R714" s="53"/>
      <c r="S714" s="53"/>
      <c r="T714" s="52">
        <f>S714*AE$685</f>
        <v>0</v>
      </c>
      <c r="V714" s="51">
        <f t="shared" si="163"/>
        <v>0</v>
      </c>
      <c r="AG714">
        <v>0</v>
      </c>
      <c r="AH714">
        <v>0</v>
      </c>
      <c r="AY714">
        <v>0</v>
      </c>
    </row>
    <row r="715" spans="1:51" x14ac:dyDescent="0.25">
      <c r="A715" s="9" t="s">
        <v>668</v>
      </c>
      <c r="F715" s="52">
        <v>408.9</v>
      </c>
      <c r="G715" s="52">
        <v>409</v>
      </c>
      <c r="H715" s="52">
        <f>AY715</f>
        <v>15380.394892091979</v>
      </c>
      <c r="I715" s="52">
        <v>408.9</v>
      </c>
      <c r="J715" s="52">
        <f>I715*$AD$1</f>
        <v>15894.106972692411</v>
      </c>
      <c r="L715" s="52">
        <f>K715*AF$1</f>
        <v>0</v>
      </c>
      <c r="T715" s="52">
        <f>S715*AE$685</f>
        <v>0</v>
      </c>
      <c r="V715" s="51">
        <f t="shared" si="163"/>
        <v>148522.05062823705</v>
      </c>
      <c r="AG715">
        <v>0</v>
      </c>
      <c r="AH715">
        <v>0</v>
      </c>
      <c r="AY715">
        <v>15380.394892091979</v>
      </c>
    </row>
    <row r="716" spans="1:51" x14ac:dyDescent="0.25">
      <c r="A716" s="12" t="s">
        <v>669</v>
      </c>
      <c r="H716" s="52">
        <f t="shared" si="166"/>
        <v>0</v>
      </c>
      <c r="L716" s="52">
        <f>K716*AF$1</f>
        <v>0</v>
      </c>
      <c r="O716" s="61">
        <v>441.44</v>
      </c>
      <c r="P716" s="61">
        <v>19955.38</v>
      </c>
      <c r="T716" s="52">
        <f>S716*AE$685</f>
        <v>0</v>
      </c>
      <c r="V716" s="51">
        <f t="shared" si="163"/>
        <v>153481.70961683858</v>
      </c>
      <c r="AG716">
        <v>0</v>
      </c>
      <c r="AH716">
        <v>0</v>
      </c>
      <c r="AY716">
        <v>0</v>
      </c>
    </row>
    <row r="717" spans="1:51" x14ac:dyDescent="0.25">
      <c r="A717" s="19" t="s">
        <v>638</v>
      </c>
      <c r="B717" s="20">
        <f>SUM(B686:B716)</f>
        <v>1</v>
      </c>
      <c r="C717" s="20">
        <f t="shared" ref="C717:T717" si="167">SUM(C686:C716)</f>
        <v>230672</v>
      </c>
      <c r="D717" s="20">
        <f t="shared" si="167"/>
        <v>0</v>
      </c>
      <c r="E717" s="20">
        <f t="shared" si="167"/>
        <v>0</v>
      </c>
      <c r="F717" s="20">
        <f t="shared" si="167"/>
        <v>4080.84</v>
      </c>
      <c r="G717" s="20">
        <f t="shared" si="167"/>
        <v>4081</v>
      </c>
      <c r="H717" s="20">
        <f t="shared" si="167"/>
        <v>153481.72067408595</v>
      </c>
      <c r="I717" s="20">
        <f t="shared" si="167"/>
        <v>4080.84</v>
      </c>
      <c r="J717" s="20">
        <f t="shared" si="167"/>
        <v>158623.88725468845</v>
      </c>
      <c r="K717" s="20">
        <f t="shared" si="167"/>
        <v>0</v>
      </c>
      <c r="L717" s="20">
        <f t="shared" si="167"/>
        <v>0</v>
      </c>
      <c r="M717" s="20">
        <f t="shared" si="167"/>
        <v>0</v>
      </c>
      <c r="N717" s="20">
        <f t="shared" si="167"/>
        <v>0</v>
      </c>
      <c r="O717" s="43">
        <f t="shared" si="167"/>
        <v>680.14</v>
      </c>
      <c r="P717" s="20">
        <f t="shared" si="167"/>
        <v>30179</v>
      </c>
      <c r="Q717" s="20">
        <f t="shared" si="167"/>
        <v>0</v>
      </c>
      <c r="R717" s="20">
        <f t="shared" si="167"/>
        <v>0</v>
      </c>
      <c r="S717" s="20">
        <f t="shared" si="167"/>
        <v>281.5</v>
      </c>
      <c r="T717" s="20">
        <f t="shared" si="167"/>
        <v>12161.7</v>
      </c>
      <c r="U717" s="34"/>
      <c r="V717" s="51">
        <f>$AY$1*H720</f>
        <v>0</v>
      </c>
      <c r="W717" s="34"/>
      <c r="X717" s="34"/>
      <c r="Y717" s="34"/>
      <c r="Z717" s="34"/>
      <c r="AA717" s="34"/>
      <c r="AB717" s="34"/>
      <c r="AC717" s="34"/>
      <c r="AG717">
        <v>0</v>
      </c>
      <c r="AH717">
        <v>0</v>
      </c>
      <c r="AY717">
        <v>153481.72067408598</v>
      </c>
    </row>
    <row r="718" spans="1:51" hidden="1" x14ac:dyDescent="0.25">
      <c r="A718" s="19" t="s">
        <v>1425</v>
      </c>
      <c r="B718" s="20"/>
      <c r="C718" s="20"/>
      <c r="D718" s="20"/>
      <c r="E718" s="20"/>
      <c r="F718" s="20"/>
      <c r="G718" s="20">
        <v>4081</v>
      </c>
      <c r="H718" s="20">
        <v>158607</v>
      </c>
      <c r="I718" s="20"/>
      <c r="J718" s="20"/>
      <c r="K718" s="20"/>
      <c r="L718" s="20"/>
      <c r="M718" s="20"/>
      <c r="N718" s="20"/>
      <c r="O718" s="43"/>
      <c r="P718" s="20"/>
      <c r="Q718" s="20"/>
      <c r="R718" s="20"/>
      <c r="S718" s="20"/>
      <c r="T718" s="20"/>
      <c r="U718" s="34"/>
      <c r="V718" s="51">
        <f>$AY$1*H721</f>
        <v>4892.0044644807813</v>
      </c>
      <c r="W718" s="34"/>
      <c r="X718" s="34"/>
      <c r="Y718" s="34"/>
      <c r="Z718" s="34"/>
      <c r="AA718" s="34"/>
      <c r="AB718" s="34"/>
      <c r="AC718" s="34"/>
      <c r="AY718">
        <v>153481.70961683858</v>
      </c>
    </row>
    <row r="719" spans="1:51" x14ac:dyDescent="0.25">
      <c r="A719" s="19" t="s">
        <v>1448</v>
      </c>
      <c r="B719" s="20"/>
      <c r="C719" s="20"/>
      <c r="D719" s="20"/>
      <c r="E719" s="20"/>
      <c r="F719" s="20"/>
      <c r="G719" s="123">
        <f>H717/G717</f>
        <v>37.608850937046299</v>
      </c>
      <c r="H719" s="124"/>
      <c r="I719" s="123"/>
      <c r="J719" s="124"/>
      <c r="K719" s="123"/>
      <c r="L719" s="124"/>
      <c r="M719" s="123"/>
      <c r="N719" s="124"/>
      <c r="O719" s="123">
        <f>P717/O717</f>
        <v>44.371746993266093</v>
      </c>
      <c r="P719" s="124"/>
      <c r="Q719" s="123"/>
      <c r="R719" s="124"/>
      <c r="S719" s="123">
        <f>T717/S717</f>
        <v>43.203197158081707</v>
      </c>
      <c r="T719" s="124"/>
      <c r="U719" s="34"/>
      <c r="W719" s="34"/>
      <c r="X719" s="34"/>
      <c r="Y719" s="34"/>
      <c r="Z719" s="34"/>
      <c r="AA719" s="34"/>
      <c r="AB719" s="34"/>
      <c r="AC719" s="34"/>
    </row>
    <row r="720" spans="1:51" x14ac:dyDescent="0.25">
      <c r="A720" s="127" t="s">
        <v>684</v>
      </c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32"/>
      <c r="V720" s="51">
        <f t="shared" ref="V720:V734" si="168">$AY$1*H722</f>
        <v>4804.6472419007669</v>
      </c>
      <c r="W720" s="32"/>
      <c r="X720" s="32"/>
      <c r="Y720" s="32"/>
      <c r="Z720" s="32"/>
      <c r="AA720" s="32"/>
      <c r="AB720" s="32"/>
      <c r="AC720" s="32"/>
      <c r="AG720">
        <v>0</v>
      </c>
      <c r="AH720">
        <v>0</v>
      </c>
      <c r="AY720">
        <v>0</v>
      </c>
    </row>
    <row r="721" spans="1:51" x14ac:dyDescent="0.25">
      <c r="A721" s="18" t="s">
        <v>670</v>
      </c>
      <c r="C721" s="53"/>
      <c r="D721" s="53"/>
      <c r="E721" s="53"/>
      <c r="F721" s="53">
        <v>224</v>
      </c>
      <c r="G721" s="53">
        <v>134.4</v>
      </c>
      <c r="H721" s="52">
        <f>AY721</f>
        <v>5055.3655809211687</v>
      </c>
      <c r="K721" s="53">
        <v>45</v>
      </c>
      <c r="L721" s="52">
        <f t="shared" ref="L721:L727" si="169">K721*AF$1</f>
        <v>1350</v>
      </c>
      <c r="O721" s="53"/>
      <c r="P721" s="53"/>
      <c r="Q721" s="53"/>
      <c r="R721" s="53"/>
      <c r="S721" s="70">
        <v>172</v>
      </c>
      <c r="T721" s="70">
        <v>7057.7</v>
      </c>
      <c r="U721" s="35"/>
      <c r="V721" s="51">
        <f t="shared" si="168"/>
        <v>0</v>
      </c>
      <c r="W721" s="35"/>
      <c r="X721" s="35"/>
      <c r="Y721" s="35"/>
      <c r="Z721" s="35"/>
      <c r="AA721" s="35"/>
      <c r="AB721" s="35"/>
      <c r="AC721" s="35"/>
      <c r="AG721">
        <v>134.4</v>
      </c>
      <c r="AH721">
        <v>89.600000000000009</v>
      </c>
      <c r="AY721">
        <v>5055.3655809211687</v>
      </c>
    </row>
    <row r="722" spans="1:51" x14ac:dyDescent="0.25">
      <c r="A722" s="13" t="s">
        <v>671</v>
      </c>
      <c r="C722" s="53"/>
      <c r="D722" s="53"/>
      <c r="E722" s="53"/>
      <c r="F722" s="53">
        <v>220</v>
      </c>
      <c r="G722" s="53">
        <v>132</v>
      </c>
      <c r="H722" s="52">
        <f t="shared" ref="H722:H734" si="170">AY722</f>
        <v>4965.0911955475758</v>
      </c>
      <c r="K722" s="53">
        <v>48</v>
      </c>
      <c r="L722" s="52">
        <f t="shared" si="169"/>
        <v>1440</v>
      </c>
      <c r="O722" s="53"/>
      <c r="P722" s="53"/>
      <c r="Q722" s="53"/>
      <c r="R722" s="53"/>
      <c r="S722" s="53"/>
      <c r="T722" s="53"/>
      <c r="U722" s="31"/>
      <c r="V722" s="51">
        <f t="shared" si="168"/>
        <v>0</v>
      </c>
      <c r="W722" s="31"/>
      <c r="X722" s="31"/>
      <c r="Y722" s="31"/>
      <c r="Z722" s="31"/>
      <c r="AA722" s="31"/>
      <c r="AB722" s="31"/>
      <c r="AC722" s="31"/>
      <c r="AG722">
        <v>132</v>
      </c>
      <c r="AH722">
        <v>88</v>
      </c>
      <c r="AY722">
        <v>4965.0911955475758</v>
      </c>
    </row>
    <row r="723" spans="1:51" x14ac:dyDescent="0.25">
      <c r="A723" s="13" t="s">
        <v>672</v>
      </c>
      <c r="C723" s="53"/>
      <c r="D723" s="53"/>
      <c r="E723" s="53"/>
      <c r="F723" s="53"/>
      <c r="G723" s="53"/>
      <c r="H723" s="52">
        <f t="shared" si="170"/>
        <v>0</v>
      </c>
      <c r="K723" s="53"/>
      <c r="L723" s="52">
        <f t="shared" si="169"/>
        <v>0</v>
      </c>
      <c r="O723" s="53">
        <v>195</v>
      </c>
      <c r="P723" s="53">
        <v>8775</v>
      </c>
      <c r="Q723" s="53"/>
      <c r="R723" s="53"/>
      <c r="S723" s="53"/>
      <c r="T723" s="53"/>
      <c r="U723" s="31"/>
      <c r="V723" s="51">
        <f t="shared" si="168"/>
        <v>0</v>
      </c>
      <c r="W723" s="31"/>
      <c r="X723" s="31"/>
      <c r="Y723" s="31"/>
      <c r="Z723" s="31"/>
      <c r="AA723" s="31"/>
      <c r="AB723" s="31"/>
      <c r="AC723" s="31"/>
      <c r="AG723">
        <v>0</v>
      </c>
      <c r="AH723">
        <v>0</v>
      </c>
      <c r="AY723">
        <v>0</v>
      </c>
    </row>
    <row r="724" spans="1:51" x14ac:dyDescent="0.25">
      <c r="A724" s="14" t="s">
        <v>673</v>
      </c>
      <c r="C724" s="53"/>
      <c r="D724" s="53"/>
      <c r="E724" s="53"/>
      <c r="F724" s="53"/>
      <c r="G724" s="53"/>
      <c r="H724" s="52">
        <f t="shared" si="170"/>
        <v>0</v>
      </c>
      <c r="K724" s="53"/>
      <c r="L724" s="52">
        <f t="shared" si="169"/>
        <v>0</v>
      </c>
      <c r="O724" s="54">
        <v>433</v>
      </c>
      <c r="P724" s="54">
        <v>19485</v>
      </c>
      <c r="Q724" s="54"/>
      <c r="R724" s="54"/>
      <c r="S724" s="53"/>
      <c r="T724" s="53"/>
      <c r="U724" s="31"/>
      <c r="V724" s="51">
        <f t="shared" si="168"/>
        <v>6420.7558596310255</v>
      </c>
      <c r="W724" s="31"/>
      <c r="X724" s="31"/>
      <c r="Y724" s="31"/>
      <c r="Z724" s="31"/>
      <c r="AA724" s="31"/>
      <c r="AB724" s="31"/>
      <c r="AC724" s="31"/>
      <c r="AG724">
        <v>0</v>
      </c>
      <c r="AH724">
        <v>0</v>
      </c>
      <c r="AY724">
        <v>0</v>
      </c>
    </row>
    <row r="725" spans="1:51" x14ac:dyDescent="0.25">
      <c r="A725" s="13" t="s">
        <v>674</v>
      </c>
      <c r="C725" s="53"/>
      <c r="D725" s="53"/>
      <c r="E725" s="53"/>
      <c r="F725" s="53"/>
      <c r="G725" s="53"/>
      <c r="H725" s="52">
        <f t="shared" si="170"/>
        <v>0</v>
      </c>
      <c r="K725" s="53"/>
      <c r="L725" s="52">
        <f t="shared" si="169"/>
        <v>0</v>
      </c>
      <c r="O725" s="62">
        <v>311.55</v>
      </c>
      <c r="P725" s="53">
        <v>14020</v>
      </c>
      <c r="Q725" s="53"/>
      <c r="R725" s="53"/>
      <c r="S725" s="53"/>
      <c r="T725" s="53"/>
      <c r="U725" s="31"/>
      <c r="V725" s="51">
        <f t="shared" si="168"/>
        <v>4586.2541854507317</v>
      </c>
      <c r="W725" s="31"/>
      <c r="X725" s="31"/>
      <c r="Y725" s="31"/>
      <c r="Z725" s="31"/>
      <c r="AA725" s="31"/>
      <c r="AB725" s="31"/>
      <c r="AC725" s="31"/>
      <c r="AG725">
        <v>0</v>
      </c>
      <c r="AH725">
        <v>0</v>
      </c>
      <c r="AY725">
        <v>0</v>
      </c>
    </row>
    <row r="726" spans="1:51" x14ac:dyDescent="0.25">
      <c r="A726" s="13" t="s">
        <v>675</v>
      </c>
      <c r="C726" s="53"/>
      <c r="D726" s="53"/>
      <c r="E726" s="53"/>
      <c r="F726" s="53">
        <v>294</v>
      </c>
      <c r="G726" s="53">
        <v>176.4</v>
      </c>
      <c r="H726" s="52">
        <f t="shared" si="170"/>
        <v>6635.167324959034</v>
      </c>
      <c r="K726" s="53">
        <v>98</v>
      </c>
      <c r="L726" s="52">
        <f t="shared" si="169"/>
        <v>2940</v>
      </c>
      <c r="O726" s="53"/>
      <c r="P726" s="53"/>
      <c r="Q726" s="53"/>
      <c r="R726" s="53"/>
      <c r="S726" s="53"/>
      <c r="T726" s="53"/>
      <c r="U726" s="31"/>
      <c r="V726" s="51">
        <f t="shared" si="168"/>
        <v>2293.1270927253659</v>
      </c>
      <c r="W726" s="31"/>
      <c r="X726" s="31"/>
      <c r="Y726" s="31"/>
      <c r="Z726" s="31"/>
      <c r="AA726" s="31"/>
      <c r="AB726" s="31"/>
      <c r="AC726" s="31"/>
      <c r="AG726">
        <v>176.4</v>
      </c>
      <c r="AH726">
        <v>117.60000000000001</v>
      </c>
      <c r="AY726">
        <v>6635.167324959034</v>
      </c>
    </row>
    <row r="727" spans="1:51" x14ac:dyDescent="0.25">
      <c r="A727" s="13" t="s">
        <v>676</v>
      </c>
      <c r="C727" s="53"/>
      <c r="D727" s="131">
        <v>375</v>
      </c>
      <c r="E727" s="131">
        <v>15000</v>
      </c>
      <c r="F727" s="53">
        <v>210</v>
      </c>
      <c r="G727" s="53">
        <v>126</v>
      </c>
      <c r="H727" s="52">
        <f t="shared" si="170"/>
        <v>4739.405232113595</v>
      </c>
      <c r="K727" s="53">
        <v>60</v>
      </c>
      <c r="L727" s="52">
        <f t="shared" si="169"/>
        <v>1800</v>
      </c>
      <c r="O727" s="53"/>
      <c r="P727" s="53"/>
      <c r="Q727" s="53"/>
      <c r="R727" s="53"/>
      <c r="S727" s="53"/>
      <c r="T727" s="53"/>
      <c r="U727" s="31"/>
      <c r="V727" s="51">
        <f t="shared" si="168"/>
        <v>4149.4680725506632</v>
      </c>
      <c r="W727" s="31"/>
      <c r="X727" s="31"/>
      <c r="Y727" s="31"/>
      <c r="Z727" s="31"/>
      <c r="AA727" s="31"/>
      <c r="AB727" s="31"/>
      <c r="AC727" s="31"/>
      <c r="AG727">
        <v>126</v>
      </c>
      <c r="AH727">
        <v>84</v>
      </c>
      <c r="AY727">
        <v>4739.405232113595</v>
      </c>
    </row>
    <row r="728" spans="1:51" ht="15.75" customHeight="1" x14ac:dyDescent="0.25">
      <c r="A728" s="18" t="s">
        <v>677</v>
      </c>
      <c r="C728" s="53">
        <v>53768</v>
      </c>
      <c r="D728" s="133"/>
      <c r="E728" s="133"/>
      <c r="F728" s="53">
        <v>105</v>
      </c>
      <c r="G728" s="53">
        <v>63</v>
      </c>
      <c r="H728" s="52">
        <f t="shared" si="170"/>
        <v>2369.7026160567975</v>
      </c>
      <c r="K728" s="122" t="s">
        <v>1332</v>
      </c>
      <c r="L728" s="122"/>
      <c r="M728" s="122"/>
      <c r="N728" s="122"/>
      <c r="O728" s="122" t="s">
        <v>1356</v>
      </c>
      <c r="P728" s="122"/>
      <c r="Q728" s="122"/>
      <c r="R728" s="122"/>
      <c r="S728" s="122"/>
      <c r="T728" s="122"/>
      <c r="U728" s="31"/>
      <c r="V728" s="51">
        <f t="shared" si="168"/>
        <v>2795.4311225604461</v>
      </c>
      <c r="W728" s="31"/>
      <c r="X728" s="31"/>
      <c r="Y728" s="31"/>
      <c r="Z728" s="31"/>
      <c r="AA728" s="31"/>
      <c r="AB728" s="31"/>
      <c r="AC728" s="31"/>
      <c r="AG728">
        <v>63</v>
      </c>
      <c r="AH728">
        <v>42</v>
      </c>
      <c r="AY728">
        <v>2369.7026160567975</v>
      </c>
    </row>
    <row r="729" spans="1:51" x14ac:dyDescent="0.25">
      <c r="A729" s="13" t="s">
        <v>678</v>
      </c>
      <c r="C729" s="53"/>
      <c r="D729" s="53"/>
      <c r="E729" s="53"/>
      <c r="F729" s="53">
        <v>190</v>
      </c>
      <c r="G729" s="53">
        <v>114</v>
      </c>
      <c r="H729" s="52">
        <f t="shared" si="170"/>
        <v>4288.0333052456344</v>
      </c>
      <c r="K729" s="53">
        <v>48</v>
      </c>
      <c r="L729" s="52">
        <f>K729*AF$1</f>
        <v>1440</v>
      </c>
      <c r="O729" s="53"/>
      <c r="P729" s="53"/>
      <c r="Q729" s="53"/>
      <c r="R729" s="53"/>
      <c r="S729" s="53"/>
      <c r="T729" s="53"/>
      <c r="U729" s="31"/>
      <c r="V729" s="51">
        <f t="shared" si="168"/>
        <v>0</v>
      </c>
      <c r="W729" s="31"/>
      <c r="X729" s="31"/>
      <c r="Y729" s="31"/>
      <c r="Z729" s="31"/>
      <c r="AA729" s="31"/>
      <c r="AB729" s="31"/>
      <c r="AC729" s="31"/>
      <c r="AG729">
        <v>114</v>
      </c>
      <c r="AH729">
        <v>76</v>
      </c>
      <c r="AY729">
        <v>4288.0333052456344</v>
      </c>
    </row>
    <row r="730" spans="1:51" x14ac:dyDescent="0.25">
      <c r="A730" s="13" t="s">
        <v>679</v>
      </c>
      <c r="C730" s="53"/>
      <c r="D730" s="53"/>
      <c r="E730" s="53"/>
      <c r="F730" s="53">
        <v>128</v>
      </c>
      <c r="G730" s="53">
        <v>76.8</v>
      </c>
      <c r="H730" s="52">
        <f t="shared" si="170"/>
        <v>2888.780331954953</v>
      </c>
      <c r="K730" s="53">
        <v>48</v>
      </c>
      <c r="L730" s="52">
        <f>K730*AF$1</f>
        <v>1440</v>
      </c>
      <c r="O730" s="53"/>
      <c r="P730" s="53"/>
      <c r="Q730" s="53"/>
      <c r="R730" s="53"/>
      <c r="S730" s="53"/>
      <c r="T730" s="53"/>
      <c r="U730" s="31"/>
      <c r="V730" s="51">
        <f t="shared" si="168"/>
        <v>0</v>
      </c>
      <c r="W730" s="31"/>
      <c r="X730" s="31"/>
      <c r="Y730" s="31"/>
      <c r="Z730" s="31"/>
      <c r="AA730" s="31"/>
      <c r="AB730" s="31"/>
      <c r="AC730" s="31"/>
      <c r="AG730">
        <v>76.8</v>
      </c>
      <c r="AH730">
        <v>51.2</v>
      </c>
      <c r="AY730">
        <v>2888.780331954953</v>
      </c>
    </row>
    <row r="731" spans="1:51" x14ac:dyDescent="0.25">
      <c r="A731" s="14" t="s">
        <v>680</v>
      </c>
      <c r="C731" s="53"/>
      <c r="D731" s="53"/>
      <c r="E731" s="53"/>
      <c r="F731" s="53"/>
      <c r="G731" s="53"/>
      <c r="H731" s="52">
        <f t="shared" si="170"/>
        <v>0</v>
      </c>
      <c r="K731" s="53"/>
      <c r="L731" s="52">
        <f>K731*AF$1</f>
        <v>0</v>
      </c>
      <c r="O731" s="54">
        <v>1288</v>
      </c>
      <c r="P731" s="54">
        <v>57960</v>
      </c>
      <c r="Q731" s="54"/>
      <c r="R731" s="54"/>
      <c r="S731" s="53"/>
      <c r="T731" s="53"/>
      <c r="U731" s="31"/>
      <c r="V731" s="51">
        <f t="shared" si="168"/>
        <v>1164.7629677335192</v>
      </c>
      <c r="W731" s="31"/>
      <c r="X731" s="31"/>
      <c r="Y731" s="31"/>
      <c r="Z731" s="31"/>
      <c r="AA731" s="31"/>
      <c r="AB731" s="31"/>
      <c r="AC731" s="31"/>
      <c r="AG731">
        <v>0</v>
      </c>
      <c r="AH731">
        <v>0</v>
      </c>
      <c r="AY731">
        <v>0</v>
      </c>
    </row>
    <row r="732" spans="1:51" x14ac:dyDescent="0.25">
      <c r="A732" s="14" t="s">
        <v>681</v>
      </c>
      <c r="C732" s="53"/>
      <c r="D732" s="53"/>
      <c r="E732" s="53"/>
      <c r="F732" s="53"/>
      <c r="G732" s="53"/>
      <c r="H732" s="52">
        <f t="shared" si="170"/>
        <v>0</v>
      </c>
      <c r="K732" s="53"/>
      <c r="L732" s="52">
        <f>K732*AF$1</f>
        <v>0</v>
      </c>
      <c r="O732" s="54">
        <v>434</v>
      </c>
      <c r="P732" s="54">
        <v>19530</v>
      </c>
      <c r="Q732" s="54"/>
      <c r="R732" s="54"/>
      <c r="S732" s="53"/>
      <c r="T732" s="53"/>
      <c r="U732" s="31"/>
      <c r="V732" s="51">
        <f t="shared" si="168"/>
        <v>0</v>
      </c>
      <c r="W732" s="31"/>
      <c r="X732" s="31"/>
      <c r="Y732" s="31"/>
      <c r="Z732" s="31"/>
      <c r="AA732" s="31"/>
      <c r="AB732" s="31"/>
      <c r="AC732" s="31"/>
      <c r="AG732">
        <v>0</v>
      </c>
      <c r="AH732">
        <v>0</v>
      </c>
      <c r="AY732">
        <v>0</v>
      </c>
    </row>
    <row r="733" spans="1:51" ht="15.75" customHeight="1" x14ac:dyDescent="0.25">
      <c r="A733" s="13" t="s">
        <v>682</v>
      </c>
      <c r="C733" s="53">
        <v>53768</v>
      </c>
      <c r="D733" s="53"/>
      <c r="E733" s="53"/>
      <c r="F733" s="53">
        <v>52.5</v>
      </c>
      <c r="G733" s="53">
        <v>32</v>
      </c>
      <c r="H733" s="52">
        <f t="shared" si="170"/>
        <v>1203.6584716478972</v>
      </c>
      <c r="K733" s="122" t="s">
        <v>1360</v>
      </c>
      <c r="L733" s="122"/>
      <c r="M733" s="122"/>
      <c r="N733" s="122"/>
      <c r="O733" s="128" t="s">
        <v>1357</v>
      </c>
      <c r="P733" s="128"/>
      <c r="Q733" s="128"/>
      <c r="R733" s="128"/>
      <c r="S733" s="122" t="s">
        <v>1346</v>
      </c>
      <c r="T733" s="122"/>
      <c r="U733" s="31"/>
      <c r="V733" s="51">
        <f t="shared" si="168"/>
        <v>31106.451007033302</v>
      </c>
      <c r="W733" s="31"/>
      <c r="X733" s="31"/>
      <c r="Y733" s="31"/>
      <c r="Z733" s="31"/>
      <c r="AA733" s="31"/>
      <c r="AB733" s="31"/>
      <c r="AC733" s="31"/>
      <c r="AG733">
        <v>31.5</v>
      </c>
      <c r="AH733">
        <v>21</v>
      </c>
      <c r="AY733">
        <v>1203.6584716478972</v>
      </c>
    </row>
    <row r="734" spans="1:51" x14ac:dyDescent="0.25">
      <c r="A734" s="13" t="s">
        <v>683</v>
      </c>
      <c r="C734" s="53"/>
      <c r="D734" s="53"/>
      <c r="E734" s="53"/>
      <c r="F734" s="53"/>
      <c r="G734" s="53"/>
      <c r="H734" s="52">
        <f t="shared" si="170"/>
        <v>0</v>
      </c>
      <c r="K734" s="53"/>
      <c r="L734" s="52">
        <f>K734*AF$1</f>
        <v>0</v>
      </c>
      <c r="O734" s="53">
        <v>668</v>
      </c>
      <c r="P734" s="53">
        <v>30060</v>
      </c>
      <c r="Q734" s="53"/>
      <c r="R734" s="53"/>
      <c r="S734" s="53"/>
      <c r="T734" s="53"/>
      <c r="U734" s="31"/>
      <c r="V734" s="51">
        <f t="shared" si="168"/>
        <v>0</v>
      </c>
      <c r="W734" s="31"/>
      <c r="X734" s="31"/>
      <c r="Y734" s="31"/>
      <c r="Z734" s="31"/>
      <c r="AA734" s="31"/>
      <c r="AB734" s="31"/>
      <c r="AC734" s="31"/>
      <c r="AG734">
        <v>0</v>
      </c>
      <c r="AH734">
        <v>0</v>
      </c>
      <c r="AY734">
        <v>0</v>
      </c>
    </row>
    <row r="735" spans="1:51" x14ac:dyDescent="0.25">
      <c r="A735" s="29" t="s">
        <v>4</v>
      </c>
      <c r="B735" s="20">
        <f>SUM(B721:B734)</f>
        <v>0</v>
      </c>
      <c r="C735" s="20">
        <f>SUM(C721:C734)</f>
        <v>107536</v>
      </c>
      <c r="D735" s="20">
        <f t="shared" ref="D735:T735" si="171">SUM(D721:D734)</f>
        <v>375</v>
      </c>
      <c r="E735" s="20">
        <f t="shared" si="171"/>
        <v>15000</v>
      </c>
      <c r="F735" s="20">
        <f t="shared" si="171"/>
        <v>1423.5</v>
      </c>
      <c r="G735" s="20">
        <f t="shared" si="171"/>
        <v>854.59999999999991</v>
      </c>
      <c r="H735" s="20">
        <f t="shared" si="171"/>
        <v>32145.204058446656</v>
      </c>
      <c r="I735" s="20">
        <f t="shared" si="171"/>
        <v>0</v>
      </c>
      <c r="J735" s="20">
        <f t="shared" si="171"/>
        <v>0</v>
      </c>
      <c r="K735" s="20">
        <f t="shared" si="171"/>
        <v>347</v>
      </c>
      <c r="L735" s="20">
        <f t="shared" si="171"/>
        <v>10410</v>
      </c>
      <c r="M735" s="20">
        <f t="shared" si="171"/>
        <v>0</v>
      </c>
      <c r="N735" s="20">
        <f t="shared" si="171"/>
        <v>0</v>
      </c>
      <c r="O735" s="43">
        <f t="shared" si="171"/>
        <v>3329.55</v>
      </c>
      <c r="P735" s="20">
        <f t="shared" si="171"/>
        <v>149830</v>
      </c>
      <c r="Q735" s="20">
        <f t="shared" si="171"/>
        <v>0</v>
      </c>
      <c r="R735" s="20">
        <f t="shared" si="171"/>
        <v>0</v>
      </c>
      <c r="S735" s="20">
        <f t="shared" si="171"/>
        <v>172</v>
      </c>
      <c r="T735" s="20">
        <f t="shared" si="171"/>
        <v>7057.7</v>
      </c>
      <c r="U735" s="34"/>
      <c r="V735" s="51">
        <f>$AY$1*H738</f>
        <v>0</v>
      </c>
      <c r="W735" s="34"/>
      <c r="X735" s="34"/>
      <c r="Y735" s="34"/>
      <c r="Z735" s="34"/>
      <c r="AA735" s="34"/>
      <c r="AB735" s="34"/>
      <c r="AC735" s="34"/>
      <c r="AG735">
        <v>854.1</v>
      </c>
      <c r="AH735">
        <v>569.4</v>
      </c>
      <c r="AY735">
        <v>32145.204058446656</v>
      </c>
    </row>
    <row r="736" spans="1:51" hidden="1" x14ac:dyDescent="0.25">
      <c r="A736" s="29" t="s">
        <v>1425</v>
      </c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43"/>
      <c r="P736" s="20"/>
      <c r="Q736" s="20"/>
      <c r="R736" s="20"/>
      <c r="S736" s="20"/>
      <c r="T736" s="20"/>
      <c r="U736" s="34"/>
      <c r="V736" s="51" t="e">
        <f>$AY$1*#REF!</f>
        <v>#REF!</v>
      </c>
      <c r="W736" s="34"/>
      <c r="X736" s="34"/>
      <c r="Y736" s="34"/>
      <c r="Z736" s="34"/>
      <c r="AA736" s="34"/>
      <c r="AB736" s="34"/>
      <c r="AC736" s="34"/>
      <c r="AY736">
        <v>0</v>
      </c>
    </row>
    <row r="737" spans="1:51" x14ac:dyDescent="0.25">
      <c r="A737" s="29" t="s">
        <v>1448</v>
      </c>
      <c r="B737" s="20"/>
      <c r="C737" s="20"/>
      <c r="D737" s="20"/>
      <c r="E737" s="20"/>
      <c r="F737" s="20"/>
      <c r="G737" s="123">
        <f>H735/G735</f>
        <v>37.614327238996793</v>
      </c>
      <c r="H737" s="124"/>
      <c r="I737" s="123"/>
      <c r="J737" s="124"/>
      <c r="K737" s="123">
        <f>L735/K735</f>
        <v>30</v>
      </c>
      <c r="L737" s="124"/>
      <c r="M737" s="123"/>
      <c r="N737" s="124"/>
      <c r="O737" s="123">
        <f>P735/O735</f>
        <v>45.000075085221724</v>
      </c>
      <c r="P737" s="124"/>
      <c r="Q737" s="123"/>
      <c r="R737" s="124"/>
      <c r="S737" s="123">
        <f>T735/S735</f>
        <v>41.033139534883723</v>
      </c>
      <c r="T737" s="124"/>
      <c r="U737" s="34"/>
      <c r="W737" s="34"/>
      <c r="X737" s="34"/>
      <c r="Y737" s="34"/>
      <c r="Z737" s="34"/>
      <c r="AA737" s="34"/>
      <c r="AB737" s="34"/>
      <c r="AC737" s="34"/>
    </row>
    <row r="738" spans="1:51" x14ac:dyDescent="0.25">
      <c r="A738" s="127" t="s">
        <v>685</v>
      </c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32"/>
      <c r="V738" s="51" t="e">
        <f>$AY$1*#REF!</f>
        <v>#REF!</v>
      </c>
      <c r="W738" s="32"/>
      <c r="X738" s="32"/>
      <c r="Y738" s="32"/>
      <c r="Z738" s="32"/>
      <c r="AA738" s="32"/>
      <c r="AB738" s="32"/>
      <c r="AC738" s="32"/>
      <c r="AE738">
        <v>41.010074766355139</v>
      </c>
      <c r="AG738">
        <v>0</v>
      </c>
      <c r="AH738">
        <v>0</v>
      </c>
      <c r="AY738">
        <v>0</v>
      </c>
    </row>
    <row r="739" spans="1:51" x14ac:dyDescent="0.25">
      <c r="A739" s="13" t="s">
        <v>1371</v>
      </c>
      <c r="C739" s="129">
        <v>67056</v>
      </c>
      <c r="D739" s="131">
        <v>1200</v>
      </c>
      <c r="E739" s="131">
        <v>80000</v>
      </c>
      <c r="F739" s="122">
        <v>1200</v>
      </c>
      <c r="G739" s="131">
        <v>1440</v>
      </c>
      <c r="H739" s="129">
        <f>AY739</f>
        <v>54165.233653577227</v>
      </c>
      <c r="I739" s="125"/>
      <c r="J739" s="125"/>
      <c r="K739" s="143">
        <v>360</v>
      </c>
      <c r="L739" s="140">
        <f>K739*AF1</f>
        <v>10800</v>
      </c>
      <c r="O739" s="53"/>
      <c r="P739" s="53"/>
      <c r="Q739" s="53"/>
      <c r="R739" s="53"/>
      <c r="S739" s="70"/>
      <c r="T739" s="52">
        <f>S739*AE$738</f>
        <v>0</v>
      </c>
      <c r="V739" s="51">
        <f>$AY$1*H740</f>
        <v>0</v>
      </c>
      <c r="AG739">
        <v>720</v>
      </c>
      <c r="AH739">
        <v>480</v>
      </c>
      <c r="AY739">
        <v>54165.233653577227</v>
      </c>
    </row>
    <row r="740" spans="1:51" x14ac:dyDescent="0.25">
      <c r="A740" s="13" t="s">
        <v>1372</v>
      </c>
      <c r="C740" s="126"/>
      <c r="D740" s="132"/>
      <c r="E740" s="132"/>
      <c r="F740" s="122"/>
      <c r="G740" s="132"/>
      <c r="H740" s="126"/>
      <c r="I740" s="125"/>
      <c r="J740" s="125"/>
      <c r="K740" s="144"/>
      <c r="L740" s="141"/>
      <c r="O740" s="53"/>
      <c r="P740" s="53"/>
      <c r="Q740" s="53"/>
      <c r="R740" s="53"/>
      <c r="S740" s="70"/>
      <c r="T740" s="52">
        <f>S740*AE$738</f>
        <v>0</v>
      </c>
      <c r="V740" s="51">
        <f>$AY$1*H742</f>
        <v>27954.311225604459</v>
      </c>
      <c r="AG740">
        <v>0</v>
      </c>
      <c r="AH740">
        <v>0</v>
      </c>
      <c r="AY740">
        <v>0</v>
      </c>
    </row>
    <row r="741" spans="1:51" x14ac:dyDescent="0.25">
      <c r="A741" s="13" t="s">
        <v>1373</v>
      </c>
      <c r="C741" s="130"/>
      <c r="D741" s="133"/>
      <c r="E741" s="133"/>
      <c r="F741" s="53">
        <v>1200</v>
      </c>
      <c r="G741" s="133"/>
      <c r="H741" s="130"/>
      <c r="K741" s="145"/>
      <c r="L741" s="142"/>
      <c r="M741" s="45"/>
      <c r="N741" s="46"/>
      <c r="O741" s="122" t="s">
        <v>1332</v>
      </c>
      <c r="P741" s="122"/>
      <c r="Q741" s="122"/>
      <c r="R741" s="122"/>
      <c r="S741" s="122" t="s">
        <v>1332</v>
      </c>
      <c r="T741" s="122"/>
      <c r="U741" s="31"/>
      <c r="V741" s="51">
        <f>$AY$1*H743</f>
        <v>0</v>
      </c>
      <c r="W741" s="31"/>
      <c r="X741" s="31"/>
      <c r="Y741" s="31"/>
      <c r="Z741" s="31"/>
      <c r="AA741" s="31"/>
      <c r="AB741" s="31"/>
      <c r="AC741" s="31"/>
      <c r="AG741">
        <v>720</v>
      </c>
      <c r="AH741">
        <v>480</v>
      </c>
      <c r="AY741">
        <v>0</v>
      </c>
    </row>
    <row r="742" spans="1:51" x14ac:dyDescent="0.25">
      <c r="A742" s="9" t="s">
        <v>686</v>
      </c>
      <c r="F742" s="125">
        <v>1280</v>
      </c>
      <c r="G742" s="125">
        <v>768</v>
      </c>
      <c r="H742" s="125">
        <f>AY742</f>
        <v>28887.80331954953</v>
      </c>
      <c r="I742" s="125"/>
      <c r="J742" s="125"/>
      <c r="K742" s="125">
        <v>640</v>
      </c>
      <c r="L742" s="125">
        <f>K742*AF1</f>
        <v>19200</v>
      </c>
      <c r="T742" s="52">
        <f>S742*AE$738</f>
        <v>0</v>
      </c>
      <c r="V742" s="51">
        <f>$AY$1*H744</f>
        <v>0</v>
      </c>
      <c r="AG742">
        <v>768</v>
      </c>
      <c r="AH742">
        <v>512</v>
      </c>
      <c r="AY742">
        <v>28887.80331954953</v>
      </c>
    </row>
    <row r="743" spans="1:51" x14ac:dyDescent="0.25">
      <c r="A743" s="13" t="s">
        <v>687</v>
      </c>
      <c r="F743" s="125"/>
      <c r="G743" s="125"/>
      <c r="H743" s="125"/>
      <c r="I743" s="125"/>
      <c r="J743" s="125"/>
      <c r="K743" s="125"/>
      <c r="L743" s="125"/>
      <c r="O743" s="53"/>
      <c r="P743" s="53"/>
      <c r="Q743" s="53"/>
      <c r="R743" s="53"/>
      <c r="S743" s="53"/>
      <c r="T743" s="53"/>
      <c r="V743" s="51">
        <f>$AY$1*H745</f>
        <v>0</v>
      </c>
      <c r="AG743">
        <v>0</v>
      </c>
      <c r="AH743">
        <v>0</v>
      </c>
      <c r="AY743">
        <v>0</v>
      </c>
    </row>
    <row r="744" spans="1:51" x14ac:dyDescent="0.25">
      <c r="A744" s="9" t="s">
        <v>688</v>
      </c>
      <c r="F744" s="125"/>
      <c r="G744" s="125"/>
      <c r="H744" s="125"/>
      <c r="I744" s="125"/>
      <c r="J744" s="125"/>
      <c r="K744" s="125"/>
      <c r="L744" s="125"/>
      <c r="T744" s="52">
        <f>S744*AE$738</f>
        <v>0</v>
      </c>
      <c r="V744" s="51">
        <f>$AY$1*H746</f>
        <v>87357.222580013942</v>
      </c>
      <c r="AG744">
        <v>0</v>
      </c>
      <c r="AH744">
        <v>0</v>
      </c>
      <c r="AY744">
        <v>0</v>
      </c>
    </row>
    <row r="745" spans="1:51" x14ac:dyDescent="0.25">
      <c r="A745" s="9" t="s">
        <v>689</v>
      </c>
      <c r="F745" s="125"/>
      <c r="G745" s="125"/>
      <c r="H745" s="125"/>
      <c r="I745" s="125"/>
      <c r="J745" s="125"/>
      <c r="K745" s="125"/>
      <c r="L745" s="125"/>
      <c r="T745" s="52">
        <f>S745*AE$738</f>
        <v>0</v>
      </c>
      <c r="V745" s="51" t="e">
        <f>$AY$1*#REF!</f>
        <v>#REF!</v>
      </c>
      <c r="AG745">
        <v>0</v>
      </c>
      <c r="AH745">
        <v>0</v>
      </c>
      <c r="AY745">
        <v>0</v>
      </c>
    </row>
    <row r="746" spans="1:51" x14ac:dyDescent="0.25">
      <c r="A746" s="9" t="s">
        <v>690</v>
      </c>
      <c r="G746" s="129">
        <v>2400</v>
      </c>
      <c r="H746" s="129">
        <f>AY746</f>
        <v>90274.385373592289</v>
      </c>
      <c r="K746" s="129">
        <v>2080</v>
      </c>
      <c r="L746" s="129">
        <f>K746*AF1</f>
        <v>62400</v>
      </c>
      <c r="T746" s="52">
        <f>S746*AE$738</f>
        <v>0</v>
      </c>
      <c r="V746" s="51" t="e">
        <f>$AY$1*#REF!</f>
        <v>#REF!</v>
      </c>
      <c r="AG746">
        <v>0</v>
      </c>
      <c r="AH746">
        <v>0</v>
      </c>
      <c r="AY746">
        <v>90274.385373592289</v>
      </c>
    </row>
    <row r="747" spans="1:51" x14ac:dyDescent="0.25">
      <c r="A747" s="9" t="s">
        <v>695</v>
      </c>
      <c r="C747" s="66"/>
      <c r="G747" s="126"/>
      <c r="H747" s="126"/>
      <c r="K747" s="126"/>
      <c r="L747" s="126"/>
      <c r="V747" s="51">
        <f t="shared" ref="V747:V760" si="172">$AY$1*H749</f>
        <v>0</v>
      </c>
      <c r="AY747">
        <v>0</v>
      </c>
    </row>
    <row r="748" spans="1:51" x14ac:dyDescent="0.25">
      <c r="A748" s="9" t="s">
        <v>1428</v>
      </c>
      <c r="C748" s="66"/>
      <c r="G748" s="126"/>
      <c r="H748" s="126"/>
      <c r="K748" s="126"/>
      <c r="L748" s="126"/>
      <c r="V748" s="51">
        <f t="shared" si="172"/>
        <v>0</v>
      </c>
      <c r="AY748">
        <v>0</v>
      </c>
    </row>
    <row r="749" spans="1:51" x14ac:dyDescent="0.25">
      <c r="A749" s="9" t="s">
        <v>692</v>
      </c>
      <c r="C749" s="66"/>
      <c r="G749" s="126"/>
      <c r="H749" s="126"/>
      <c r="K749" s="126"/>
      <c r="L749" s="126"/>
      <c r="V749" s="51">
        <f t="shared" si="172"/>
        <v>0</v>
      </c>
      <c r="AY749">
        <v>0</v>
      </c>
    </row>
    <row r="750" spans="1:51" x14ac:dyDescent="0.25">
      <c r="A750" s="12" t="s">
        <v>697</v>
      </c>
      <c r="G750" s="126"/>
      <c r="H750" s="126"/>
      <c r="K750" s="126"/>
      <c r="L750" s="126"/>
      <c r="O750" s="54">
        <v>860</v>
      </c>
      <c r="P750" s="54">
        <v>40162</v>
      </c>
      <c r="Q750" s="54"/>
      <c r="R750" s="54"/>
      <c r="S750" s="53"/>
      <c r="T750" s="52">
        <f>S750*AE$738</f>
        <v>0</v>
      </c>
      <c r="V750" s="51">
        <f t="shared" si="172"/>
        <v>0</v>
      </c>
      <c r="AY750">
        <v>0</v>
      </c>
    </row>
    <row r="751" spans="1:51" x14ac:dyDescent="0.25">
      <c r="A751" s="12" t="s">
        <v>694</v>
      </c>
      <c r="F751" s="39">
        <v>1600</v>
      </c>
      <c r="G751" s="126"/>
      <c r="H751" s="126"/>
      <c r="I751" s="39"/>
      <c r="J751" s="39"/>
      <c r="K751" s="126"/>
      <c r="L751" s="126"/>
      <c r="O751" s="54"/>
      <c r="P751" s="54"/>
      <c r="Q751" s="54"/>
      <c r="R751" s="54"/>
      <c r="S751" s="53">
        <v>600</v>
      </c>
      <c r="T751" s="52">
        <f>S751*AE$738</f>
        <v>24606.044859813082</v>
      </c>
      <c r="V751" s="51">
        <f t="shared" si="172"/>
        <v>26207.166774004185</v>
      </c>
      <c r="AY751">
        <v>0</v>
      </c>
    </row>
    <row r="752" spans="1:51" x14ac:dyDescent="0.25">
      <c r="A752" s="9" t="s">
        <v>693</v>
      </c>
      <c r="C752" s="66"/>
      <c r="G752" s="130"/>
      <c r="H752" s="130"/>
      <c r="K752" s="130"/>
      <c r="L752" s="130"/>
      <c r="V752" s="51">
        <f t="shared" si="172"/>
        <v>0</v>
      </c>
      <c r="AY752">
        <v>0</v>
      </c>
    </row>
    <row r="753" spans="1:51" x14ac:dyDescent="0.25">
      <c r="A753" s="9" t="s">
        <v>691</v>
      </c>
      <c r="C753" s="129">
        <v>67056</v>
      </c>
      <c r="D753" s="52">
        <v>1000</v>
      </c>
      <c r="E753" s="52">
        <v>70000</v>
      </c>
      <c r="F753" s="52">
        <v>1200</v>
      </c>
      <c r="G753" s="129">
        <v>720</v>
      </c>
      <c r="H753" s="129">
        <f>AY753</f>
        <v>27082.315612077688</v>
      </c>
      <c r="K753" s="125" t="s">
        <v>1332</v>
      </c>
      <c r="L753" s="125"/>
      <c r="M753" s="125"/>
      <c r="N753" s="125"/>
      <c r="O753" s="125" t="s">
        <v>1332</v>
      </c>
      <c r="P753" s="125"/>
      <c r="Q753" s="125"/>
      <c r="R753" s="125"/>
      <c r="S753" s="122" t="s">
        <v>1332</v>
      </c>
      <c r="T753" s="122"/>
      <c r="U753" s="31"/>
      <c r="V753" s="51">
        <f t="shared" si="172"/>
        <v>0</v>
      </c>
      <c r="W753" s="31"/>
      <c r="X753" s="31"/>
      <c r="Y753" s="31"/>
      <c r="Z753" s="31"/>
      <c r="AA753" s="31"/>
      <c r="AB753" s="31"/>
      <c r="AC753" s="31"/>
      <c r="AG753">
        <v>720</v>
      </c>
      <c r="AH753">
        <v>480</v>
      </c>
      <c r="AY753">
        <v>27082.315612077688</v>
      </c>
    </row>
    <row r="754" spans="1:51" x14ac:dyDescent="0.25">
      <c r="A754" s="9" t="s">
        <v>1427</v>
      </c>
      <c r="C754" s="130"/>
      <c r="G754" s="130"/>
      <c r="H754" s="130"/>
      <c r="S754" s="53"/>
      <c r="T754" s="53"/>
      <c r="U754" s="31"/>
      <c r="V754" s="51">
        <f t="shared" si="172"/>
        <v>0</v>
      </c>
      <c r="W754" s="31"/>
      <c r="X754" s="31"/>
      <c r="Y754" s="31"/>
      <c r="Z754" s="31"/>
      <c r="AA754" s="31"/>
      <c r="AB754" s="31"/>
      <c r="AC754" s="31"/>
      <c r="AY754">
        <v>0</v>
      </c>
    </row>
    <row r="755" spans="1:51" x14ac:dyDescent="0.25">
      <c r="A755" s="9" t="s">
        <v>696</v>
      </c>
      <c r="H755" s="52">
        <f t="shared" ref="H755:H760" si="173">G755*$AD$1</f>
        <v>0</v>
      </c>
      <c r="L755" s="52">
        <f t="shared" ref="L755:L760" si="174">K755*AF$1</f>
        <v>0</v>
      </c>
      <c r="O755" s="52">
        <v>320</v>
      </c>
      <c r="P755" s="52">
        <v>15744</v>
      </c>
      <c r="T755" s="52">
        <f t="shared" ref="T755:T760" si="175">S755*AE$738</f>
        <v>0</v>
      </c>
      <c r="V755" s="51">
        <f t="shared" si="172"/>
        <v>0</v>
      </c>
      <c r="AG755">
        <v>0</v>
      </c>
      <c r="AH755">
        <v>0</v>
      </c>
      <c r="AY755">
        <v>0</v>
      </c>
    </row>
    <row r="756" spans="1:51" x14ac:dyDescent="0.25">
      <c r="A756" s="13" t="s">
        <v>698</v>
      </c>
      <c r="H756" s="52">
        <f t="shared" si="173"/>
        <v>0</v>
      </c>
      <c r="L756" s="52">
        <f t="shared" si="174"/>
        <v>0</v>
      </c>
      <c r="O756" s="54">
        <v>325</v>
      </c>
      <c r="P756" s="63">
        <v>15177.5</v>
      </c>
      <c r="Q756" s="54"/>
      <c r="R756" s="54"/>
      <c r="S756" s="53"/>
      <c r="T756" s="52">
        <f t="shared" si="175"/>
        <v>0</v>
      </c>
      <c r="V756" s="51">
        <f t="shared" si="172"/>
        <v>0</v>
      </c>
      <c r="AG756">
        <v>0</v>
      </c>
      <c r="AH756">
        <v>0</v>
      </c>
      <c r="AY756">
        <v>0</v>
      </c>
    </row>
    <row r="757" spans="1:51" x14ac:dyDescent="0.25">
      <c r="A757" s="9" t="s">
        <v>699</v>
      </c>
      <c r="H757" s="52">
        <f t="shared" si="173"/>
        <v>0</v>
      </c>
      <c r="L757" s="52">
        <f t="shared" si="174"/>
        <v>0</v>
      </c>
      <c r="O757" s="52">
        <v>360</v>
      </c>
      <c r="P757" s="52">
        <v>16812</v>
      </c>
      <c r="T757" s="52">
        <f t="shared" si="175"/>
        <v>0</v>
      </c>
      <c r="V757" s="51">
        <f t="shared" si="172"/>
        <v>0</v>
      </c>
      <c r="AG757">
        <v>0</v>
      </c>
      <c r="AH757">
        <v>0</v>
      </c>
      <c r="AY757">
        <v>0</v>
      </c>
    </row>
    <row r="758" spans="1:51" x14ac:dyDescent="0.25">
      <c r="A758" s="9" t="s">
        <v>700</v>
      </c>
      <c r="H758" s="52">
        <f t="shared" si="173"/>
        <v>0</v>
      </c>
      <c r="L758" s="52">
        <f t="shared" si="174"/>
        <v>0</v>
      </c>
      <c r="O758" s="52">
        <v>370</v>
      </c>
      <c r="P758" s="52">
        <v>17279</v>
      </c>
      <c r="T758" s="52">
        <f t="shared" si="175"/>
        <v>0</v>
      </c>
      <c r="V758" s="51">
        <f t="shared" si="172"/>
        <v>0</v>
      </c>
      <c r="AG758">
        <v>0</v>
      </c>
      <c r="AH758">
        <v>0</v>
      </c>
      <c r="AY758">
        <v>0</v>
      </c>
    </row>
    <row r="759" spans="1:51" x14ac:dyDescent="0.25">
      <c r="A759" s="14" t="s">
        <v>701</v>
      </c>
      <c r="H759" s="52">
        <f t="shared" si="173"/>
        <v>0</v>
      </c>
      <c r="L759" s="52">
        <f t="shared" si="174"/>
        <v>0</v>
      </c>
      <c r="O759" s="52">
        <v>1110</v>
      </c>
      <c r="P759" s="52">
        <v>51837</v>
      </c>
      <c r="S759" s="53">
        <v>600</v>
      </c>
      <c r="T759" s="52">
        <f t="shared" si="175"/>
        <v>24606.044859813082</v>
      </c>
      <c r="V759" s="51">
        <f t="shared" si="172"/>
        <v>0</v>
      </c>
      <c r="AG759">
        <v>0</v>
      </c>
      <c r="AH759">
        <v>0</v>
      </c>
      <c r="AY759">
        <v>0</v>
      </c>
    </row>
    <row r="760" spans="1:51" x14ac:dyDescent="0.25">
      <c r="A760" s="14" t="s">
        <v>702</v>
      </c>
      <c r="H760" s="52">
        <f t="shared" si="173"/>
        <v>0</v>
      </c>
      <c r="L760" s="52">
        <f t="shared" si="174"/>
        <v>0</v>
      </c>
      <c r="O760" s="54"/>
      <c r="P760" s="54"/>
      <c r="Q760" s="54"/>
      <c r="R760" s="54"/>
      <c r="S760" s="53">
        <v>250</v>
      </c>
      <c r="T760" s="52">
        <f t="shared" si="175"/>
        <v>10252.518691588784</v>
      </c>
      <c r="V760" s="51">
        <f t="shared" si="172"/>
        <v>36690.033483605854</v>
      </c>
      <c r="AG760">
        <v>0</v>
      </c>
      <c r="AH760">
        <v>0</v>
      </c>
      <c r="AY760">
        <v>0</v>
      </c>
    </row>
    <row r="761" spans="1:51" x14ac:dyDescent="0.25">
      <c r="A761" s="9" t="s">
        <v>1330</v>
      </c>
      <c r="B761" s="52">
        <v>1</v>
      </c>
      <c r="F761" s="125" t="s">
        <v>1358</v>
      </c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V761" s="51" t="e">
        <f>$AY$1*#REF!</f>
        <v>#REF!</v>
      </c>
      <c r="AG761" t="e">
        <v>#VALUE!</v>
      </c>
      <c r="AH761" t="e">
        <v>#VALUE!</v>
      </c>
      <c r="AY761">
        <v>0</v>
      </c>
    </row>
    <row r="762" spans="1:51" x14ac:dyDescent="0.25">
      <c r="A762" s="9" t="s">
        <v>703</v>
      </c>
      <c r="F762" s="52">
        <v>1680</v>
      </c>
      <c r="G762" s="52">
        <v>1008</v>
      </c>
      <c r="H762" s="52">
        <f>AY762</f>
        <v>37915.24185690876</v>
      </c>
      <c r="K762" s="53">
        <v>840</v>
      </c>
      <c r="L762" s="52">
        <f>K762*AF$1</f>
        <v>25200</v>
      </c>
      <c r="T762" s="52">
        <f>S762*AE$738</f>
        <v>0</v>
      </c>
      <c r="V762" s="51" t="e">
        <f>$AY$1*#REF!</f>
        <v>#REF!</v>
      </c>
      <c r="AG762">
        <v>1008</v>
      </c>
      <c r="AH762">
        <v>672</v>
      </c>
      <c r="AY762">
        <v>37915.24185690876</v>
      </c>
    </row>
    <row r="763" spans="1:51" x14ac:dyDescent="0.25">
      <c r="A763" s="12" t="s">
        <v>704</v>
      </c>
      <c r="C763" s="129">
        <v>67056</v>
      </c>
      <c r="D763" s="129">
        <v>2000</v>
      </c>
      <c r="E763" s="129">
        <v>130000</v>
      </c>
      <c r="G763" s="129">
        <v>1740</v>
      </c>
      <c r="H763" s="129">
        <f>AY763</f>
        <v>65448.929395854415</v>
      </c>
      <c r="L763" s="52">
        <f>K763*AF$1</f>
        <v>0</v>
      </c>
      <c r="S763" s="52">
        <v>500</v>
      </c>
      <c r="T763" s="52">
        <f>S763*AE$738</f>
        <v>20505.037383177569</v>
      </c>
      <c r="V763" s="51">
        <f t="shared" ref="V763:V782" si="176">$AY$1*H765</f>
        <v>0</v>
      </c>
      <c r="AG763">
        <v>0</v>
      </c>
      <c r="AH763">
        <v>0</v>
      </c>
      <c r="AY763">
        <v>65448.929395854415</v>
      </c>
    </row>
    <row r="764" spans="1:51" x14ac:dyDescent="0.25">
      <c r="A764" s="12" t="s">
        <v>705</v>
      </c>
      <c r="C764" s="126"/>
      <c r="D764" s="126"/>
      <c r="E764" s="126"/>
      <c r="F764" s="52">
        <v>2500</v>
      </c>
      <c r="G764" s="126"/>
      <c r="H764" s="126"/>
      <c r="K764" s="122" t="s">
        <v>1360</v>
      </c>
      <c r="L764" s="122"/>
      <c r="M764" s="122"/>
      <c r="N764" s="122"/>
      <c r="O764" s="122" t="s">
        <v>1332</v>
      </c>
      <c r="P764" s="122"/>
      <c r="Q764" s="122"/>
      <c r="R764" s="122"/>
      <c r="S764" s="122" t="s">
        <v>1332</v>
      </c>
      <c r="T764" s="122"/>
      <c r="U764" s="31"/>
      <c r="V764" s="51">
        <f t="shared" si="176"/>
        <v>0</v>
      </c>
      <c r="W764" s="31"/>
      <c r="X764" s="31"/>
      <c r="Y764" s="31"/>
      <c r="Z764" s="31"/>
      <c r="AA764" s="31"/>
      <c r="AB764" s="31"/>
      <c r="AC764" s="31"/>
      <c r="AG764">
        <v>1500</v>
      </c>
      <c r="AH764">
        <v>1000</v>
      </c>
      <c r="AY764">
        <v>0</v>
      </c>
    </row>
    <row r="765" spans="1:51" x14ac:dyDescent="0.25">
      <c r="A765" s="9" t="s">
        <v>706</v>
      </c>
      <c r="C765" s="126"/>
      <c r="D765" s="126"/>
      <c r="E765" s="126"/>
      <c r="F765" s="52">
        <v>600</v>
      </c>
      <c r="G765" s="126"/>
      <c r="H765" s="126"/>
      <c r="I765" s="52">
        <v>600</v>
      </c>
      <c r="J765" s="52">
        <f>I765*$AD$1</f>
        <v>23322.240605564799</v>
      </c>
      <c r="L765" s="52">
        <f t="shared" ref="L765:L782" si="177">K765*AF$1</f>
        <v>0</v>
      </c>
      <c r="T765" s="52">
        <f>S765*AE$738</f>
        <v>0</v>
      </c>
      <c r="V765" s="51">
        <f t="shared" si="176"/>
        <v>0</v>
      </c>
      <c r="AG765">
        <v>0</v>
      </c>
      <c r="AH765">
        <v>0</v>
      </c>
      <c r="AY765">
        <v>0</v>
      </c>
    </row>
    <row r="766" spans="1:51" x14ac:dyDescent="0.25">
      <c r="A766" s="12" t="s">
        <v>707</v>
      </c>
      <c r="C766" s="130"/>
      <c r="D766" s="130"/>
      <c r="E766" s="130"/>
      <c r="F766" s="52">
        <v>400</v>
      </c>
      <c r="G766" s="130"/>
      <c r="H766" s="130"/>
      <c r="L766" s="52">
        <f t="shared" si="177"/>
        <v>0</v>
      </c>
      <c r="V766" s="51">
        <f t="shared" si="176"/>
        <v>0</v>
      </c>
      <c r="AG766">
        <v>240</v>
      </c>
      <c r="AH766">
        <v>160</v>
      </c>
      <c r="AY766">
        <v>0</v>
      </c>
    </row>
    <row r="767" spans="1:51" x14ac:dyDescent="0.25">
      <c r="A767" s="9" t="s">
        <v>708</v>
      </c>
      <c r="H767" s="52">
        <f t="shared" ref="H767:H768" si="178">G767*$AD$1</f>
        <v>0</v>
      </c>
      <c r="L767" s="52">
        <f t="shared" si="177"/>
        <v>0</v>
      </c>
      <c r="O767" s="52">
        <v>365</v>
      </c>
      <c r="P767" s="60">
        <v>17045.5</v>
      </c>
      <c r="T767" s="52">
        <f t="shared" ref="T767:T782" si="179">S767*AE$738</f>
        <v>0</v>
      </c>
      <c r="V767" s="51">
        <f t="shared" si="176"/>
        <v>36034.854314255754</v>
      </c>
      <c r="AG767">
        <v>0</v>
      </c>
      <c r="AH767">
        <v>0</v>
      </c>
      <c r="AY767">
        <v>0</v>
      </c>
    </row>
    <row r="768" spans="1:51" x14ac:dyDescent="0.25">
      <c r="A768" s="9" t="s">
        <v>709</v>
      </c>
      <c r="H768" s="52">
        <f t="shared" si="178"/>
        <v>0</v>
      </c>
      <c r="L768" s="52">
        <f t="shared" si="177"/>
        <v>0</v>
      </c>
      <c r="O768" s="52">
        <v>310</v>
      </c>
      <c r="P768" s="52">
        <v>15252</v>
      </c>
      <c r="T768" s="52">
        <f t="shared" si="179"/>
        <v>0</v>
      </c>
      <c r="V768" s="51">
        <f t="shared" si="176"/>
        <v>0</v>
      </c>
      <c r="AG768">
        <v>0</v>
      </c>
      <c r="AH768">
        <v>0</v>
      </c>
      <c r="AY768">
        <v>0</v>
      </c>
    </row>
    <row r="769" spans="1:51" x14ac:dyDescent="0.25">
      <c r="A769" s="13" t="s">
        <v>710</v>
      </c>
      <c r="F769" s="125">
        <v>1650</v>
      </c>
      <c r="G769" s="125">
        <v>990</v>
      </c>
      <c r="H769" s="125">
        <f>AY769</f>
        <v>37238.183966606819</v>
      </c>
      <c r="I769" s="125"/>
      <c r="J769" s="125"/>
      <c r="L769" s="52">
        <f t="shared" si="177"/>
        <v>0</v>
      </c>
      <c r="T769" s="52">
        <f t="shared" si="179"/>
        <v>0</v>
      </c>
      <c r="V769" s="51">
        <f t="shared" si="176"/>
        <v>0</v>
      </c>
      <c r="AG769">
        <v>990</v>
      </c>
      <c r="AH769">
        <v>660</v>
      </c>
      <c r="AY769">
        <v>37238.183966606819</v>
      </c>
    </row>
    <row r="770" spans="1:51" x14ac:dyDescent="0.25">
      <c r="A770" s="14" t="s">
        <v>711</v>
      </c>
      <c r="F770" s="125"/>
      <c r="G770" s="125"/>
      <c r="H770" s="125"/>
      <c r="I770" s="125"/>
      <c r="J770" s="125"/>
      <c r="L770" s="52">
        <f t="shared" si="177"/>
        <v>0</v>
      </c>
      <c r="O770" s="54"/>
      <c r="P770" s="54"/>
      <c r="Q770" s="54"/>
      <c r="R770" s="54"/>
      <c r="S770" s="53">
        <v>1150</v>
      </c>
      <c r="T770" s="52">
        <f t="shared" si="179"/>
        <v>47161.58598130841</v>
      </c>
      <c r="V770" s="51">
        <f t="shared" si="176"/>
        <v>0</v>
      </c>
      <c r="AG770">
        <v>0</v>
      </c>
      <c r="AH770">
        <v>0</v>
      </c>
      <c r="AY770">
        <v>0</v>
      </c>
    </row>
    <row r="771" spans="1:51" x14ac:dyDescent="0.25">
      <c r="A771" s="14" t="s">
        <v>712</v>
      </c>
      <c r="H771" s="52">
        <f t="shared" ref="H771:H782" si="180">G771*$AD$1</f>
        <v>0</v>
      </c>
      <c r="L771" s="52">
        <f t="shared" si="177"/>
        <v>0</v>
      </c>
      <c r="O771" s="54"/>
      <c r="P771" s="54"/>
      <c r="Q771" s="54"/>
      <c r="R771" s="54"/>
      <c r="S771" s="53">
        <v>250</v>
      </c>
      <c r="T771" s="52">
        <f t="shared" si="179"/>
        <v>10252.518691588784</v>
      </c>
      <c r="V771" s="51">
        <f t="shared" si="176"/>
        <v>0</v>
      </c>
      <c r="AG771">
        <v>0</v>
      </c>
      <c r="AH771">
        <v>0</v>
      </c>
      <c r="AY771">
        <v>0</v>
      </c>
    </row>
    <row r="772" spans="1:51" x14ac:dyDescent="0.25">
      <c r="A772" s="9" t="s">
        <v>713</v>
      </c>
      <c r="H772" s="52">
        <f t="shared" si="180"/>
        <v>0</v>
      </c>
      <c r="L772" s="52">
        <f t="shared" si="177"/>
        <v>0</v>
      </c>
      <c r="O772" s="52">
        <v>310</v>
      </c>
      <c r="P772" s="52">
        <v>15252</v>
      </c>
      <c r="T772" s="52">
        <f t="shared" si="179"/>
        <v>0</v>
      </c>
      <c r="V772" s="51">
        <f t="shared" si="176"/>
        <v>0</v>
      </c>
      <c r="AG772">
        <v>0</v>
      </c>
      <c r="AH772">
        <v>0</v>
      </c>
      <c r="AY772">
        <v>0</v>
      </c>
    </row>
    <row r="773" spans="1:51" x14ac:dyDescent="0.25">
      <c r="A773" s="9" t="s">
        <v>714</v>
      </c>
      <c r="H773" s="52">
        <f t="shared" si="180"/>
        <v>0</v>
      </c>
      <c r="L773" s="52">
        <f t="shared" si="177"/>
        <v>0</v>
      </c>
      <c r="O773" s="52">
        <v>260</v>
      </c>
      <c r="P773" s="52">
        <v>12142</v>
      </c>
      <c r="S773" s="52">
        <v>200</v>
      </c>
      <c r="T773" s="52">
        <f t="shared" si="179"/>
        <v>8202.0149532710275</v>
      </c>
      <c r="V773" s="51">
        <f t="shared" si="176"/>
        <v>0</v>
      </c>
      <c r="AG773">
        <v>0</v>
      </c>
      <c r="AH773">
        <v>0</v>
      </c>
      <c r="AY773">
        <v>0</v>
      </c>
    </row>
    <row r="774" spans="1:51" x14ac:dyDescent="0.25">
      <c r="A774" s="9" t="s">
        <v>715</v>
      </c>
      <c r="H774" s="52">
        <f t="shared" si="180"/>
        <v>0</v>
      </c>
      <c r="L774" s="52">
        <f t="shared" si="177"/>
        <v>0</v>
      </c>
      <c r="S774" s="52">
        <v>200</v>
      </c>
      <c r="T774" s="52">
        <f t="shared" si="179"/>
        <v>8202.0149532710275</v>
      </c>
      <c r="V774" s="51">
        <f t="shared" si="176"/>
        <v>0</v>
      </c>
      <c r="AG774">
        <v>0</v>
      </c>
      <c r="AH774">
        <v>0</v>
      </c>
      <c r="AY774">
        <v>0</v>
      </c>
    </row>
    <row r="775" spans="1:51" x14ac:dyDescent="0.25">
      <c r="A775" s="15" t="s">
        <v>716</v>
      </c>
      <c r="H775" s="52">
        <f t="shared" si="180"/>
        <v>0</v>
      </c>
      <c r="L775" s="52">
        <f t="shared" si="177"/>
        <v>0</v>
      </c>
      <c r="O775" s="53"/>
      <c r="P775" s="53"/>
      <c r="Q775" s="53"/>
      <c r="R775" s="53"/>
      <c r="S775" s="53">
        <v>200</v>
      </c>
      <c r="T775" s="52">
        <f t="shared" si="179"/>
        <v>8202.0149532710275</v>
      </c>
      <c r="V775" s="51">
        <f t="shared" si="176"/>
        <v>0</v>
      </c>
      <c r="AG775">
        <v>0</v>
      </c>
      <c r="AH775">
        <v>0</v>
      </c>
      <c r="AY775">
        <v>0</v>
      </c>
    </row>
    <row r="776" spans="1:51" x14ac:dyDescent="0.25">
      <c r="A776" s="9" t="s">
        <v>717</v>
      </c>
      <c r="H776" s="52">
        <f t="shared" si="180"/>
        <v>0</v>
      </c>
      <c r="L776" s="52">
        <f t="shared" si="177"/>
        <v>0</v>
      </c>
      <c r="S776" s="52">
        <v>200</v>
      </c>
      <c r="T776" s="52">
        <f t="shared" si="179"/>
        <v>8202.0149532710275</v>
      </c>
      <c r="V776" s="51">
        <f t="shared" si="176"/>
        <v>0</v>
      </c>
      <c r="AG776">
        <v>0</v>
      </c>
      <c r="AH776">
        <v>0</v>
      </c>
      <c r="AY776">
        <v>0</v>
      </c>
    </row>
    <row r="777" spans="1:51" x14ac:dyDescent="0.25">
      <c r="A777" s="12" t="s">
        <v>718</v>
      </c>
      <c r="H777" s="52">
        <f t="shared" si="180"/>
        <v>0</v>
      </c>
      <c r="L777" s="52">
        <f t="shared" si="177"/>
        <v>0</v>
      </c>
      <c r="S777" s="52">
        <v>200</v>
      </c>
      <c r="T777" s="52">
        <f t="shared" si="179"/>
        <v>8202.0149532710275</v>
      </c>
      <c r="V777" s="51">
        <f t="shared" si="176"/>
        <v>0</v>
      </c>
      <c r="AG777">
        <v>0</v>
      </c>
      <c r="AH777">
        <v>0</v>
      </c>
      <c r="AY777">
        <v>0</v>
      </c>
    </row>
    <row r="778" spans="1:51" x14ac:dyDescent="0.25">
      <c r="A778" s="9" t="s">
        <v>719</v>
      </c>
      <c r="H778" s="52">
        <f t="shared" si="180"/>
        <v>0</v>
      </c>
      <c r="L778" s="52">
        <f t="shared" si="177"/>
        <v>0</v>
      </c>
      <c r="O778" s="52">
        <v>260</v>
      </c>
      <c r="P778" s="52">
        <v>12142</v>
      </c>
      <c r="S778" s="52">
        <v>200</v>
      </c>
      <c r="T778" s="52">
        <f t="shared" si="179"/>
        <v>8202.0149532710275</v>
      </c>
      <c r="V778" s="51">
        <f t="shared" si="176"/>
        <v>0</v>
      </c>
      <c r="AG778">
        <v>0</v>
      </c>
      <c r="AH778">
        <v>0</v>
      </c>
      <c r="AY778">
        <v>0</v>
      </c>
    </row>
    <row r="779" spans="1:51" x14ac:dyDescent="0.25">
      <c r="A779" s="13" t="s">
        <v>720</v>
      </c>
      <c r="H779" s="52">
        <f t="shared" si="180"/>
        <v>0</v>
      </c>
      <c r="L779" s="52">
        <f t="shared" si="177"/>
        <v>0</v>
      </c>
      <c r="O779" s="53"/>
      <c r="P779" s="53"/>
      <c r="Q779" s="53"/>
      <c r="R779" s="53"/>
      <c r="S779" s="53">
        <v>200</v>
      </c>
      <c r="T779" s="52">
        <f t="shared" si="179"/>
        <v>8202.0149532710275</v>
      </c>
      <c r="V779" s="51">
        <f t="shared" si="176"/>
        <v>0</v>
      </c>
      <c r="AG779">
        <v>0</v>
      </c>
      <c r="AH779">
        <v>0</v>
      </c>
      <c r="AY779">
        <v>0</v>
      </c>
    </row>
    <row r="780" spans="1:51" x14ac:dyDescent="0.25">
      <c r="A780" s="9" t="s">
        <v>721</v>
      </c>
      <c r="H780" s="52">
        <f t="shared" si="180"/>
        <v>0</v>
      </c>
      <c r="L780" s="52">
        <f t="shared" si="177"/>
        <v>0</v>
      </c>
      <c r="O780" s="53"/>
      <c r="P780" s="53"/>
      <c r="Q780" s="53"/>
      <c r="R780" s="53"/>
      <c r="S780" s="53">
        <v>200</v>
      </c>
      <c r="T780" s="52">
        <f t="shared" si="179"/>
        <v>8202.0149532710275</v>
      </c>
      <c r="V780" s="51">
        <f t="shared" si="176"/>
        <v>0</v>
      </c>
      <c r="AG780">
        <v>0</v>
      </c>
      <c r="AH780">
        <v>0</v>
      </c>
      <c r="AY780">
        <v>0</v>
      </c>
    </row>
    <row r="781" spans="1:51" x14ac:dyDescent="0.25">
      <c r="A781" s="9" t="s">
        <v>722</v>
      </c>
      <c r="H781" s="52">
        <f t="shared" si="180"/>
        <v>0</v>
      </c>
      <c r="L781" s="52">
        <f t="shared" si="177"/>
        <v>0</v>
      </c>
      <c r="S781" s="52">
        <v>200</v>
      </c>
      <c r="T781" s="52">
        <f t="shared" si="179"/>
        <v>8202.0149532710275</v>
      </c>
      <c r="V781" s="51">
        <f t="shared" si="176"/>
        <v>329992.49125827791</v>
      </c>
      <c r="AG781">
        <v>0</v>
      </c>
      <c r="AH781">
        <v>0</v>
      </c>
      <c r="AY781">
        <v>0</v>
      </c>
    </row>
    <row r="782" spans="1:51" x14ac:dyDescent="0.25">
      <c r="A782" s="14" t="s">
        <v>723</v>
      </c>
      <c r="H782" s="52">
        <f t="shared" si="180"/>
        <v>0</v>
      </c>
      <c r="L782" s="52">
        <f t="shared" si="177"/>
        <v>0</v>
      </c>
      <c r="O782" s="54">
        <v>260</v>
      </c>
      <c r="P782" s="54">
        <v>12142</v>
      </c>
      <c r="Q782" s="54"/>
      <c r="R782" s="54"/>
      <c r="S782" s="52">
        <v>200</v>
      </c>
      <c r="T782" s="52">
        <f t="shared" si="179"/>
        <v>8202.0149532710275</v>
      </c>
      <c r="V782" s="51">
        <f t="shared" si="176"/>
        <v>0</v>
      </c>
      <c r="AG782">
        <v>0</v>
      </c>
      <c r="AH782">
        <v>0</v>
      </c>
      <c r="AY782">
        <v>0</v>
      </c>
    </row>
    <row r="783" spans="1:51" x14ac:dyDescent="0.25">
      <c r="A783" s="19" t="s">
        <v>638</v>
      </c>
      <c r="B783" s="20">
        <f t="shared" ref="B783:T783" si="181">SUM(B739:B782)</f>
        <v>1</v>
      </c>
      <c r="C783" s="20">
        <f t="shared" si="181"/>
        <v>201168</v>
      </c>
      <c r="D783" s="20">
        <f t="shared" si="181"/>
        <v>4200</v>
      </c>
      <c r="E783" s="20">
        <f t="shared" si="181"/>
        <v>280000</v>
      </c>
      <c r="F783" s="20">
        <f t="shared" si="181"/>
        <v>13310</v>
      </c>
      <c r="G783" s="20">
        <f t="shared" si="181"/>
        <v>9066</v>
      </c>
      <c r="H783" s="20">
        <f t="shared" si="181"/>
        <v>341012.09317816672</v>
      </c>
      <c r="I783" s="20">
        <f t="shared" si="181"/>
        <v>600</v>
      </c>
      <c r="J783" s="20">
        <f t="shared" si="181"/>
        <v>23322.240605564799</v>
      </c>
      <c r="K783" s="20">
        <f t="shared" si="181"/>
        <v>3920</v>
      </c>
      <c r="L783" s="20">
        <f t="shared" si="181"/>
        <v>117600</v>
      </c>
      <c r="M783" s="20">
        <f t="shared" si="181"/>
        <v>0</v>
      </c>
      <c r="N783" s="20">
        <f t="shared" si="181"/>
        <v>0</v>
      </c>
      <c r="O783" s="20">
        <f t="shared" si="181"/>
        <v>5110</v>
      </c>
      <c r="P783" s="20">
        <f t="shared" si="181"/>
        <v>240987</v>
      </c>
      <c r="Q783" s="20">
        <f t="shared" si="181"/>
        <v>0</v>
      </c>
      <c r="R783" s="20">
        <f t="shared" si="181"/>
        <v>0</v>
      </c>
      <c r="S783" s="20">
        <f t="shared" si="181"/>
        <v>5350</v>
      </c>
      <c r="T783" s="20">
        <f t="shared" si="181"/>
        <v>219403.89999999991</v>
      </c>
      <c r="U783" s="34"/>
      <c r="V783" s="51">
        <f>$AY$1*H786</f>
        <v>0</v>
      </c>
      <c r="W783" s="34"/>
      <c r="X783" s="34"/>
      <c r="Y783" s="34"/>
      <c r="Z783" s="34"/>
      <c r="AA783" s="34"/>
      <c r="AB783" s="34"/>
      <c r="AC783" s="34"/>
      <c r="AG783">
        <v>9066</v>
      </c>
      <c r="AH783">
        <v>6044</v>
      </c>
      <c r="AY783">
        <v>341012.09317816672</v>
      </c>
    </row>
    <row r="784" spans="1:51" hidden="1" x14ac:dyDescent="0.25">
      <c r="A784" s="19" t="s">
        <v>1425</v>
      </c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34"/>
      <c r="V784" s="51">
        <f>$AY$1*H787</f>
        <v>0</v>
      </c>
      <c r="W784" s="34"/>
      <c r="X784" s="34"/>
      <c r="Y784" s="34"/>
      <c r="Z784" s="34"/>
      <c r="AA784" s="34"/>
      <c r="AB784" s="34"/>
      <c r="AC784" s="34"/>
      <c r="AY784">
        <v>0</v>
      </c>
    </row>
    <row r="785" spans="1:51" x14ac:dyDescent="0.25">
      <c r="A785" s="19" t="s">
        <v>1448</v>
      </c>
      <c r="B785" s="20"/>
      <c r="C785" s="20"/>
      <c r="D785" s="20"/>
      <c r="E785" s="20"/>
      <c r="F785" s="20"/>
      <c r="G785" s="123">
        <f>H783/G783</f>
        <v>37.61439368830429</v>
      </c>
      <c r="H785" s="124"/>
      <c r="I785" s="123"/>
      <c r="J785" s="124"/>
      <c r="K785" s="123">
        <f>L783/K783</f>
        <v>30</v>
      </c>
      <c r="L785" s="124"/>
      <c r="M785" s="123"/>
      <c r="N785" s="124"/>
      <c r="O785" s="123">
        <f>P783/O783</f>
        <v>47.159882583170251</v>
      </c>
      <c r="P785" s="124"/>
      <c r="Q785" s="123"/>
      <c r="R785" s="124"/>
      <c r="S785" s="123">
        <f>T783/S783</f>
        <v>41.010074766355125</v>
      </c>
      <c r="T785" s="124"/>
      <c r="U785" s="34"/>
      <c r="W785" s="34"/>
      <c r="X785" s="34"/>
      <c r="Y785" s="34"/>
      <c r="Z785" s="34"/>
      <c r="AA785" s="34"/>
      <c r="AB785" s="34"/>
      <c r="AC785" s="34"/>
    </row>
    <row r="786" spans="1:51" x14ac:dyDescent="0.25">
      <c r="A786" s="127" t="s">
        <v>724</v>
      </c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32"/>
      <c r="V786" s="51">
        <f t="shared" ref="V786:V795" si="182">$AY$1*H788</f>
        <v>0</v>
      </c>
      <c r="W786" s="32"/>
      <c r="X786" s="32"/>
      <c r="Y786" s="32"/>
      <c r="Z786" s="32"/>
      <c r="AA786" s="32"/>
      <c r="AB786" s="32"/>
      <c r="AC786" s="32"/>
      <c r="AE786">
        <v>54.298823529411763</v>
      </c>
      <c r="AG786">
        <v>0</v>
      </c>
      <c r="AH786">
        <v>0</v>
      </c>
      <c r="AY786">
        <v>0</v>
      </c>
    </row>
    <row r="787" spans="1:51" x14ac:dyDescent="0.25">
      <c r="A787" s="13" t="s">
        <v>725</v>
      </c>
      <c r="F787" s="53"/>
      <c r="G787" s="53"/>
      <c r="H787" s="52">
        <f t="shared" ref="H787:H797" si="183">G787*$AD$1</f>
        <v>0</v>
      </c>
      <c r="K787" s="53"/>
      <c r="L787" s="52">
        <f t="shared" ref="L787:L797" si="184">K787*AF$1</f>
        <v>0</v>
      </c>
      <c r="O787" s="53">
        <v>170</v>
      </c>
      <c r="P787" s="53">
        <v>6170</v>
      </c>
      <c r="Q787" s="53"/>
      <c r="R787" s="53"/>
      <c r="S787" s="53"/>
      <c r="T787" s="52">
        <f t="shared" ref="T787:T797" si="185">S787*AE$786</f>
        <v>0</v>
      </c>
      <c r="V787" s="51">
        <f t="shared" si="182"/>
        <v>0</v>
      </c>
      <c r="AG787">
        <v>0</v>
      </c>
      <c r="AH787">
        <v>0</v>
      </c>
      <c r="AY787">
        <v>0</v>
      </c>
    </row>
    <row r="788" spans="1:51" x14ac:dyDescent="0.25">
      <c r="A788" s="13" t="s">
        <v>726</v>
      </c>
      <c r="F788" s="53"/>
      <c r="G788" s="53"/>
      <c r="H788" s="52">
        <f t="shared" si="183"/>
        <v>0</v>
      </c>
      <c r="K788" s="53"/>
      <c r="L788" s="52">
        <f t="shared" si="184"/>
        <v>0</v>
      </c>
      <c r="O788" s="53">
        <v>170</v>
      </c>
      <c r="P788" s="53">
        <v>6170</v>
      </c>
      <c r="Q788" s="53"/>
      <c r="R788" s="53"/>
      <c r="S788" s="53"/>
      <c r="T788" s="52">
        <f t="shared" si="185"/>
        <v>0</v>
      </c>
      <c r="V788" s="51">
        <f t="shared" si="182"/>
        <v>0</v>
      </c>
      <c r="AG788">
        <v>0</v>
      </c>
      <c r="AH788">
        <v>0</v>
      </c>
      <c r="AY788">
        <v>0</v>
      </c>
    </row>
    <row r="789" spans="1:51" x14ac:dyDescent="0.25">
      <c r="A789" s="14" t="s">
        <v>727</v>
      </c>
      <c r="F789" s="53"/>
      <c r="G789" s="53"/>
      <c r="H789" s="52">
        <f t="shared" si="183"/>
        <v>0</v>
      </c>
      <c r="L789" s="52">
        <f t="shared" si="184"/>
        <v>0</v>
      </c>
      <c r="O789" s="53"/>
      <c r="P789" s="53"/>
      <c r="Q789" s="53"/>
      <c r="R789" s="53"/>
      <c r="S789" s="53">
        <v>20</v>
      </c>
      <c r="T789" s="52">
        <f t="shared" si="185"/>
        <v>1085.9764705882353</v>
      </c>
      <c r="V789" s="51">
        <f t="shared" si="182"/>
        <v>0</v>
      </c>
      <c r="AG789">
        <v>0</v>
      </c>
      <c r="AH789">
        <v>0</v>
      </c>
      <c r="AY789">
        <v>0</v>
      </c>
    </row>
    <row r="790" spans="1:51" x14ac:dyDescent="0.25">
      <c r="A790" s="14" t="s">
        <v>728</v>
      </c>
      <c r="F790" s="53"/>
      <c r="G790" s="53"/>
      <c r="H790" s="52">
        <f t="shared" si="183"/>
        <v>0</v>
      </c>
      <c r="L790" s="52">
        <f t="shared" si="184"/>
        <v>0</v>
      </c>
      <c r="O790" s="53"/>
      <c r="P790" s="53"/>
      <c r="Q790" s="53"/>
      <c r="R790" s="53"/>
      <c r="S790" s="53">
        <v>5</v>
      </c>
      <c r="T790" s="52">
        <f t="shared" si="185"/>
        <v>271.49411764705883</v>
      </c>
      <c r="V790" s="51">
        <f t="shared" si="182"/>
        <v>0</v>
      </c>
      <c r="AG790">
        <v>0</v>
      </c>
      <c r="AH790">
        <v>0</v>
      </c>
      <c r="AY790">
        <v>0</v>
      </c>
    </row>
    <row r="791" spans="1:51" x14ac:dyDescent="0.25">
      <c r="A791" s="14" t="s">
        <v>729</v>
      </c>
      <c r="F791" s="53"/>
      <c r="G791" s="53"/>
      <c r="H791" s="52">
        <f t="shared" si="183"/>
        <v>0</v>
      </c>
      <c r="L791" s="52">
        <f t="shared" si="184"/>
        <v>0</v>
      </c>
      <c r="O791" s="53"/>
      <c r="P791" s="53"/>
      <c r="Q791" s="53"/>
      <c r="R791" s="53"/>
      <c r="S791" s="53">
        <v>5</v>
      </c>
      <c r="T791" s="52">
        <f t="shared" si="185"/>
        <v>271.49411764705883</v>
      </c>
      <c r="V791" s="51">
        <f t="shared" si="182"/>
        <v>0</v>
      </c>
      <c r="AG791">
        <v>0</v>
      </c>
      <c r="AH791">
        <v>0</v>
      </c>
      <c r="AY791">
        <v>0</v>
      </c>
    </row>
    <row r="792" spans="1:51" x14ac:dyDescent="0.25">
      <c r="A792" s="14" t="s">
        <v>730</v>
      </c>
      <c r="F792" s="53"/>
      <c r="G792" s="53"/>
      <c r="H792" s="52">
        <f t="shared" si="183"/>
        <v>0</v>
      </c>
      <c r="L792" s="52">
        <f t="shared" si="184"/>
        <v>0</v>
      </c>
      <c r="O792" s="53"/>
      <c r="P792" s="53"/>
      <c r="Q792" s="53"/>
      <c r="R792" s="53"/>
      <c r="S792" s="53">
        <v>10</v>
      </c>
      <c r="T792" s="52">
        <f t="shared" si="185"/>
        <v>542.98823529411766</v>
      </c>
      <c r="V792" s="51">
        <f t="shared" si="182"/>
        <v>0</v>
      </c>
      <c r="AG792">
        <v>0</v>
      </c>
      <c r="AH792">
        <v>0</v>
      </c>
      <c r="AY792">
        <v>0</v>
      </c>
    </row>
    <row r="793" spans="1:51" x14ac:dyDescent="0.25">
      <c r="A793" s="14" t="s">
        <v>731</v>
      </c>
      <c r="F793" s="53"/>
      <c r="G793" s="53"/>
      <c r="H793" s="52">
        <f t="shared" si="183"/>
        <v>0</v>
      </c>
      <c r="K793" s="53"/>
      <c r="L793" s="52">
        <f t="shared" si="184"/>
        <v>0</v>
      </c>
      <c r="O793" s="53">
        <v>115</v>
      </c>
      <c r="P793" s="53">
        <v>4665</v>
      </c>
      <c r="Q793" s="53"/>
      <c r="R793" s="53"/>
      <c r="S793" s="53"/>
      <c r="T793" s="52">
        <f t="shared" si="185"/>
        <v>0</v>
      </c>
      <c r="V793" s="51">
        <f t="shared" si="182"/>
        <v>0</v>
      </c>
      <c r="AG793">
        <v>0</v>
      </c>
      <c r="AH793">
        <v>0</v>
      </c>
      <c r="AY793">
        <v>0</v>
      </c>
    </row>
    <row r="794" spans="1:51" x14ac:dyDescent="0.25">
      <c r="A794" s="14" t="s">
        <v>732</v>
      </c>
      <c r="F794" s="53"/>
      <c r="G794" s="53"/>
      <c r="H794" s="52">
        <f t="shared" si="183"/>
        <v>0</v>
      </c>
      <c r="L794" s="52">
        <f t="shared" si="184"/>
        <v>0</v>
      </c>
      <c r="O794" s="53">
        <v>240</v>
      </c>
      <c r="P794" s="53">
        <v>8708</v>
      </c>
      <c r="Q794" s="53"/>
      <c r="R794" s="53"/>
      <c r="S794" s="53">
        <v>10</v>
      </c>
      <c r="T794" s="52">
        <f t="shared" si="185"/>
        <v>542.98823529411766</v>
      </c>
      <c r="V794" s="51">
        <f t="shared" si="182"/>
        <v>0</v>
      </c>
      <c r="AG794">
        <v>0</v>
      </c>
      <c r="AH794">
        <v>0</v>
      </c>
      <c r="AY794">
        <v>0</v>
      </c>
    </row>
    <row r="795" spans="1:51" x14ac:dyDescent="0.25">
      <c r="A795" s="14" t="s">
        <v>733</v>
      </c>
      <c r="F795" s="53"/>
      <c r="G795" s="53"/>
      <c r="H795" s="52">
        <f t="shared" si="183"/>
        <v>0</v>
      </c>
      <c r="L795" s="52">
        <f t="shared" si="184"/>
        <v>0</v>
      </c>
      <c r="O795" s="53"/>
      <c r="P795" s="53"/>
      <c r="Q795" s="53"/>
      <c r="R795" s="53"/>
      <c r="S795" s="53">
        <v>5</v>
      </c>
      <c r="T795" s="52">
        <f t="shared" si="185"/>
        <v>271.49411764705883</v>
      </c>
      <c r="V795" s="51">
        <f t="shared" si="182"/>
        <v>0</v>
      </c>
      <c r="AG795">
        <v>0</v>
      </c>
      <c r="AH795">
        <v>0</v>
      </c>
      <c r="AY795">
        <v>0</v>
      </c>
    </row>
    <row r="796" spans="1:51" x14ac:dyDescent="0.25">
      <c r="A796" s="14" t="s">
        <v>734</v>
      </c>
      <c r="F796" s="53"/>
      <c r="G796" s="53"/>
      <c r="H796" s="52">
        <f t="shared" si="183"/>
        <v>0</v>
      </c>
      <c r="L796" s="52">
        <f t="shared" si="184"/>
        <v>0</v>
      </c>
      <c r="O796" s="53"/>
      <c r="P796" s="53"/>
      <c r="Q796" s="53"/>
      <c r="R796" s="53"/>
      <c r="S796" s="53">
        <v>5</v>
      </c>
      <c r="T796" s="52">
        <f t="shared" si="185"/>
        <v>271.49411764705883</v>
      </c>
      <c r="V796" s="51" t="e">
        <f>$AY$1*#REF!</f>
        <v>#REF!</v>
      </c>
      <c r="AG796">
        <v>0</v>
      </c>
      <c r="AH796">
        <v>0</v>
      </c>
      <c r="AY796">
        <v>0</v>
      </c>
    </row>
    <row r="797" spans="1:51" x14ac:dyDescent="0.25">
      <c r="A797" s="14" t="s">
        <v>735</v>
      </c>
      <c r="F797" s="53"/>
      <c r="G797" s="53"/>
      <c r="H797" s="52">
        <f t="shared" si="183"/>
        <v>0</v>
      </c>
      <c r="K797" s="53"/>
      <c r="L797" s="52">
        <f t="shared" si="184"/>
        <v>0</v>
      </c>
      <c r="O797" s="53"/>
      <c r="P797" s="53"/>
      <c r="Q797" s="53"/>
      <c r="R797" s="53"/>
      <c r="S797" s="53">
        <v>5</v>
      </c>
      <c r="T797" s="52">
        <f t="shared" si="185"/>
        <v>271.49411764705883</v>
      </c>
      <c r="V797" s="51" t="e">
        <f>$AY$1*#REF!</f>
        <v>#REF!</v>
      </c>
      <c r="AG797">
        <v>0</v>
      </c>
      <c r="AH797">
        <v>0</v>
      </c>
      <c r="AY797">
        <v>0</v>
      </c>
    </row>
    <row r="798" spans="1:51" x14ac:dyDescent="0.25">
      <c r="A798" s="12" t="s">
        <v>1433</v>
      </c>
      <c r="C798" s="52">
        <v>69711</v>
      </c>
      <c r="F798" s="53"/>
      <c r="G798" s="53"/>
      <c r="H798" s="53"/>
      <c r="I798" s="53"/>
      <c r="J798" s="53"/>
      <c r="K798" s="53">
        <v>160</v>
      </c>
      <c r="L798" s="52">
        <v>4800</v>
      </c>
      <c r="O798" s="53"/>
      <c r="P798" s="53"/>
      <c r="Q798" s="53"/>
      <c r="R798" s="53"/>
      <c r="S798" s="53"/>
      <c r="T798" s="53"/>
      <c r="U798" s="31"/>
      <c r="V798" s="51" t="e">
        <f>$AY$1*#REF!</f>
        <v>#REF!</v>
      </c>
      <c r="W798" s="31"/>
      <c r="X798" s="31"/>
      <c r="Y798" s="31"/>
      <c r="Z798" s="31"/>
      <c r="AA798" s="31"/>
      <c r="AB798" s="31"/>
      <c r="AC798" s="31"/>
      <c r="AY798">
        <v>0</v>
      </c>
    </row>
    <row r="799" spans="1:51" x14ac:dyDescent="0.25">
      <c r="A799" s="12" t="s">
        <v>736</v>
      </c>
      <c r="H799" s="52">
        <f t="shared" ref="H799:H801" si="186">G799*$AD$1</f>
        <v>0</v>
      </c>
      <c r="L799" s="52">
        <f t="shared" ref="L799:L804" si="187">K799*AF$1</f>
        <v>0</v>
      </c>
      <c r="O799" s="53"/>
      <c r="P799" s="53"/>
      <c r="S799" s="52">
        <v>10</v>
      </c>
      <c r="T799" s="52">
        <f>S799*AE$786</f>
        <v>542.98823529411766</v>
      </c>
      <c r="V799" s="51">
        <f>$AY$1*H801</f>
        <v>0</v>
      </c>
      <c r="AG799">
        <v>0</v>
      </c>
      <c r="AH799">
        <v>0</v>
      </c>
      <c r="AY799">
        <v>0</v>
      </c>
    </row>
    <row r="800" spans="1:51" x14ac:dyDescent="0.25">
      <c r="A800" s="9" t="s">
        <v>737</v>
      </c>
      <c r="H800" s="52">
        <f t="shared" si="186"/>
        <v>0</v>
      </c>
      <c r="L800" s="52">
        <f t="shared" si="187"/>
        <v>0</v>
      </c>
      <c r="O800" s="52">
        <v>200</v>
      </c>
      <c r="P800" s="52">
        <v>7257</v>
      </c>
      <c r="T800" s="52">
        <f>S800*AE$786</f>
        <v>0</v>
      </c>
      <c r="V800" s="51" t="e">
        <f>$AY$1*#REF!</f>
        <v>#REF!</v>
      </c>
      <c r="AG800">
        <v>0</v>
      </c>
      <c r="AH800">
        <v>0</v>
      </c>
      <c r="AY800">
        <v>0</v>
      </c>
    </row>
    <row r="801" spans="1:51" x14ac:dyDescent="0.25">
      <c r="A801" s="9" t="s">
        <v>738</v>
      </c>
      <c r="H801" s="52">
        <f t="shared" si="186"/>
        <v>0</v>
      </c>
      <c r="L801" s="52">
        <f t="shared" si="187"/>
        <v>0</v>
      </c>
      <c r="O801" s="52">
        <v>200</v>
      </c>
      <c r="P801" s="52">
        <v>7257</v>
      </c>
      <c r="T801" s="52">
        <f>S801*AE$786</f>
        <v>0</v>
      </c>
      <c r="V801" s="51" t="e">
        <f>$AY$1*#REF!</f>
        <v>#REF!</v>
      </c>
      <c r="AG801">
        <v>0</v>
      </c>
      <c r="AH801">
        <v>0</v>
      </c>
      <c r="AY801">
        <v>0</v>
      </c>
    </row>
    <row r="802" spans="1:51" x14ac:dyDescent="0.25">
      <c r="A802" s="15" t="s">
        <v>739</v>
      </c>
      <c r="F802" s="125">
        <v>30</v>
      </c>
      <c r="G802" s="125">
        <v>18</v>
      </c>
      <c r="H802" s="125">
        <f>AY802</f>
        <v>677.05789030194217</v>
      </c>
      <c r="I802" s="125"/>
      <c r="J802" s="125"/>
      <c r="K802" s="53"/>
      <c r="L802" s="52">
        <f t="shared" si="187"/>
        <v>0</v>
      </c>
      <c r="O802" s="53"/>
      <c r="P802" s="53"/>
      <c r="Q802" s="53"/>
      <c r="R802" s="53"/>
      <c r="S802" s="53"/>
      <c r="T802" s="52">
        <f>S802*AE$786</f>
        <v>0</v>
      </c>
      <c r="V802" s="51">
        <f>$AY$1*H804</f>
        <v>0</v>
      </c>
      <c r="AG802">
        <v>18</v>
      </c>
      <c r="AH802">
        <v>12</v>
      </c>
      <c r="AY802">
        <v>677.05789030194217</v>
      </c>
    </row>
    <row r="803" spans="1:51" x14ac:dyDescent="0.25">
      <c r="A803" s="15" t="s">
        <v>740</v>
      </c>
      <c r="F803" s="125"/>
      <c r="G803" s="125"/>
      <c r="H803" s="125"/>
      <c r="I803" s="125"/>
      <c r="J803" s="125"/>
      <c r="K803" s="53"/>
      <c r="L803" s="52">
        <f t="shared" si="187"/>
        <v>0</v>
      </c>
      <c r="O803" s="53"/>
      <c r="P803" s="53"/>
      <c r="S803" s="53"/>
      <c r="T803" s="52">
        <f>S803*AE$786</f>
        <v>0</v>
      </c>
      <c r="V803" s="51">
        <f>$AY$1*H805</f>
        <v>0</v>
      </c>
      <c r="AG803">
        <v>0</v>
      </c>
      <c r="AH803">
        <v>0</v>
      </c>
      <c r="AY803">
        <v>0</v>
      </c>
    </row>
    <row r="804" spans="1:51" x14ac:dyDescent="0.25">
      <c r="A804" s="9" t="s">
        <v>741</v>
      </c>
      <c r="C804" s="52">
        <v>69711</v>
      </c>
      <c r="F804" s="125" t="s">
        <v>1332</v>
      </c>
      <c r="G804" s="125"/>
      <c r="H804" s="125"/>
      <c r="I804" s="125"/>
      <c r="J804" s="125"/>
      <c r="K804" s="52">
        <v>24</v>
      </c>
      <c r="L804" s="52">
        <f t="shared" si="187"/>
        <v>720</v>
      </c>
      <c r="O804" s="125" t="s">
        <v>1332</v>
      </c>
      <c r="P804" s="125"/>
      <c r="Q804" s="125"/>
      <c r="R804" s="125"/>
      <c r="S804" s="122" t="s">
        <v>1346</v>
      </c>
      <c r="T804" s="122"/>
      <c r="U804" s="31"/>
      <c r="V804" s="51" t="e">
        <f>$AY$1*#REF!</f>
        <v>#REF!</v>
      </c>
      <c r="W804" s="31"/>
      <c r="X804" s="31"/>
      <c r="Y804" s="31"/>
      <c r="Z804" s="31"/>
      <c r="AA804" s="31"/>
      <c r="AB804" s="31"/>
      <c r="AC804" s="31"/>
      <c r="AG804" t="e">
        <v>#VALUE!</v>
      </c>
      <c r="AH804" t="e">
        <v>#VALUE!</v>
      </c>
      <c r="AY804">
        <v>0</v>
      </c>
    </row>
    <row r="805" spans="1:51" x14ac:dyDescent="0.25">
      <c r="A805" s="9" t="s">
        <v>1367</v>
      </c>
      <c r="B805" s="52">
        <v>1</v>
      </c>
      <c r="F805" s="125" t="s">
        <v>1332</v>
      </c>
      <c r="G805" s="125"/>
      <c r="H805" s="125"/>
      <c r="I805" s="125"/>
      <c r="J805" s="125"/>
      <c r="K805" s="125" t="s">
        <v>1332</v>
      </c>
      <c r="L805" s="125"/>
      <c r="M805" s="125"/>
      <c r="N805" s="125"/>
      <c r="O805" s="125" t="s">
        <v>1332</v>
      </c>
      <c r="P805" s="125"/>
      <c r="Q805" s="125"/>
      <c r="R805" s="125"/>
      <c r="S805" s="122" t="s">
        <v>1346</v>
      </c>
      <c r="T805" s="122"/>
      <c r="U805" s="31"/>
      <c r="V805" s="51" t="e">
        <f>$AY$1*#REF!</f>
        <v>#REF!</v>
      </c>
      <c r="W805" s="31"/>
      <c r="X805" s="31"/>
      <c r="Y805" s="31"/>
      <c r="Z805" s="31"/>
      <c r="AA805" s="31"/>
      <c r="AB805" s="31"/>
      <c r="AC805" s="31"/>
      <c r="AY805">
        <v>0</v>
      </c>
    </row>
    <row r="806" spans="1:51" x14ac:dyDescent="0.25">
      <c r="A806" s="15" t="s">
        <v>1429</v>
      </c>
      <c r="G806" s="53"/>
      <c r="O806" s="53">
        <v>620</v>
      </c>
      <c r="P806" s="53">
        <v>14425</v>
      </c>
      <c r="Q806" s="53"/>
      <c r="R806" s="53"/>
      <c r="S806" s="53"/>
      <c r="V806" s="51" t="e">
        <f>$AY$1*#REF!</f>
        <v>#REF!</v>
      </c>
      <c r="AY806">
        <v>0</v>
      </c>
    </row>
    <row r="807" spans="1:51" x14ac:dyDescent="0.25">
      <c r="A807" s="9" t="s">
        <v>1430</v>
      </c>
      <c r="F807" s="53"/>
      <c r="O807" s="52">
        <v>200</v>
      </c>
      <c r="P807" s="52">
        <v>7257</v>
      </c>
      <c r="V807" s="51">
        <f>$AY$1*H809</f>
        <v>0</v>
      </c>
      <c r="AY807">
        <v>0</v>
      </c>
    </row>
    <row r="808" spans="1:51" x14ac:dyDescent="0.25">
      <c r="A808" s="14" t="s">
        <v>742</v>
      </c>
      <c r="G808" s="53"/>
      <c r="H808" s="52">
        <f t="shared" ref="H808" si="188">G808*$AD$1</f>
        <v>0</v>
      </c>
      <c r="L808" s="52">
        <f>K808*AF$1</f>
        <v>0</v>
      </c>
      <c r="O808" s="53"/>
      <c r="P808" s="53"/>
      <c r="Q808" s="53"/>
      <c r="R808" s="53"/>
      <c r="S808" s="53">
        <v>10</v>
      </c>
      <c r="T808" s="52">
        <f>S808*AE$786</f>
        <v>542.98823529411766</v>
      </c>
      <c r="V808" s="51">
        <f>$AY$1*H810</f>
        <v>0</v>
      </c>
      <c r="AG808">
        <v>0</v>
      </c>
      <c r="AH808">
        <v>0</v>
      </c>
      <c r="AY808">
        <v>0</v>
      </c>
    </row>
    <row r="809" spans="1:51" x14ac:dyDescent="0.25">
      <c r="A809" s="14" t="s">
        <v>1431</v>
      </c>
      <c r="G809" s="53"/>
      <c r="O809" s="53">
        <v>225</v>
      </c>
      <c r="P809" s="53">
        <v>9195</v>
      </c>
      <c r="Q809" s="53"/>
      <c r="R809" s="53"/>
      <c r="S809" s="53"/>
      <c r="V809" s="51">
        <f>$AY$1*H811</f>
        <v>655.17916935010464</v>
      </c>
      <c r="AY809">
        <v>0</v>
      </c>
    </row>
    <row r="810" spans="1:51" x14ac:dyDescent="0.25">
      <c r="A810" s="14" t="s">
        <v>1432</v>
      </c>
      <c r="G810" s="53"/>
      <c r="O810" s="53">
        <v>220</v>
      </c>
      <c r="P810" s="53">
        <v>8996</v>
      </c>
      <c r="Q810" s="53"/>
      <c r="R810" s="53"/>
      <c r="S810" s="53"/>
      <c r="V810" s="51">
        <f>$AY$1*H812</f>
        <v>0</v>
      </c>
      <c r="AY810">
        <v>0</v>
      </c>
    </row>
    <row r="811" spans="1:51" x14ac:dyDescent="0.25">
      <c r="A811" s="19" t="s">
        <v>638</v>
      </c>
      <c r="B811" s="20">
        <f t="shared" ref="B811:N811" si="189">SUM(B787:B808)</f>
        <v>1</v>
      </c>
      <c r="C811" s="20">
        <f t="shared" si="189"/>
        <v>139422</v>
      </c>
      <c r="D811" s="20">
        <f t="shared" si="189"/>
        <v>0</v>
      </c>
      <c r="E811" s="20">
        <f t="shared" si="189"/>
        <v>0</v>
      </c>
      <c r="F811" s="20">
        <f t="shared" si="189"/>
        <v>30</v>
      </c>
      <c r="G811" s="20">
        <f t="shared" si="189"/>
        <v>18</v>
      </c>
      <c r="H811" s="20">
        <f t="shared" si="189"/>
        <v>677.05789030194217</v>
      </c>
      <c r="I811" s="20">
        <f t="shared" si="189"/>
        <v>0</v>
      </c>
      <c r="J811" s="20">
        <f t="shared" si="189"/>
        <v>0</v>
      </c>
      <c r="K811" s="20">
        <f t="shared" si="189"/>
        <v>184</v>
      </c>
      <c r="L811" s="20">
        <f t="shared" si="189"/>
        <v>5520</v>
      </c>
      <c r="M811" s="20">
        <f t="shared" si="189"/>
        <v>0</v>
      </c>
      <c r="N811" s="20">
        <f t="shared" si="189"/>
        <v>0</v>
      </c>
      <c r="O811" s="20">
        <f>SUM(O787:O810)</f>
        <v>2360</v>
      </c>
      <c r="P811" s="20">
        <f>SUM(P787:P810)</f>
        <v>80100</v>
      </c>
      <c r="Q811" s="20">
        <f>SUM(Q787:Q808)</f>
        <v>0</v>
      </c>
      <c r="R811" s="20">
        <f>SUM(R787:R808)</f>
        <v>0</v>
      </c>
      <c r="S811" s="20">
        <f>SUM(S787:S808)</f>
        <v>85</v>
      </c>
      <c r="T811" s="20">
        <f>SUM(T787:T808)</f>
        <v>4615.3999999999996</v>
      </c>
      <c r="U811" s="20"/>
      <c r="V811" s="51">
        <f>$AY$1*H814</f>
        <v>0</v>
      </c>
      <c r="W811" s="20"/>
      <c r="X811" s="20"/>
      <c r="Y811" s="20"/>
      <c r="Z811" s="20"/>
      <c r="AA811" s="20"/>
      <c r="AB811" s="20"/>
      <c r="AC811" s="20"/>
      <c r="AD811" s="20">
        <f t="shared" ref="AD811" si="190">SUM(AD787:AD808)</f>
        <v>0</v>
      </c>
      <c r="AG811">
        <v>18</v>
      </c>
      <c r="AH811">
        <v>12</v>
      </c>
      <c r="AY811">
        <v>677.05789030194217</v>
      </c>
    </row>
    <row r="812" spans="1:51" hidden="1" x14ac:dyDescent="0.25">
      <c r="A812" s="19" t="s">
        <v>1425</v>
      </c>
      <c r="B812" s="20"/>
      <c r="C812" s="20" t="s">
        <v>1434</v>
      </c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>
        <f>O811-1780</f>
        <v>580</v>
      </c>
      <c r="P812" s="20"/>
      <c r="Q812" s="20"/>
      <c r="R812" s="20"/>
      <c r="S812" s="20"/>
      <c r="T812" s="20"/>
      <c r="U812" s="34"/>
      <c r="V812" s="51">
        <f>$AY$1*H815</f>
        <v>0</v>
      </c>
      <c r="W812" s="34"/>
      <c r="X812" s="34"/>
      <c r="Y812" s="34"/>
      <c r="Z812" s="34"/>
      <c r="AA812" s="34"/>
      <c r="AB812" s="34"/>
      <c r="AC812" s="34"/>
      <c r="AD812" s="34"/>
      <c r="AY812">
        <v>0</v>
      </c>
    </row>
    <row r="813" spans="1:51" x14ac:dyDescent="0.25">
      <c r="A813" s="19" t="s">
        <v>1448</v>
      </c>
      <c r="B813" s="20"/>
      <c r="C813" s="20"/>
      <c r="D813" s="20"/>
      <c r="E813" s="20"/>
      <c r="F813" s="20"/>
      <c r="G813" s="123">
        <f>H811/G811</f>
        <v>37.614327238996786</v>
      </c>
      <c r="H813" s="124"/>
      <c r="I813" s="123"/>
      <c r="J813" s="124"/>
      <c r="K813" s="123">
        <f>L811/K811</f>
        <v>30</v>
      </c>
      <c r="L813" s="124"/>
      <c r="M813" s="123"/>
      <c r="N813" s="124"/>
      <c r="O813" s="123">
        <f>P811/O811</f>
        <v>33.940677966101696</v>
      </c>
      <c r="P813" s="124"/>
      <c r="Q813" s="123"/>
      <c r="R813" s="124"/>
      <c r="S813" s="123">
        <f>T811/S811</f>
        <v>54.298823529411763</v>
      </c>
      <c r="T813" s="124"/>
      <c r="U813" s="34"/>
      <c r="W813" s="34"/>
      <c r="X813" s="34"/>
      <c r="Y813" s="34"/>
      <c r="Z813" s="34"/>
      <c r="AA813" s="34"/>
      <c r="AB813" s="34"/>
      <c r="AC813" s="34"/>
      <c r="AD813" s="34"/>
    </row>
    <row r="814" spans="1:51" x14ac:dyDescent="0.25">
      <c r="A814" s="127" t="s">
        <v>743</v>
      </c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32"/>
      <c r="V814" s="51">
        <f t="shared" ref="V814:V826" si="191">$AY$1*H816</f>
        <v>0</v>
      </c>
      <c r="W814" s="32"/>
      <c r="X814" s="32"/>
      <c r="Y814" s="32"/>
      <c r="Z814" s="32"/>
      <c r="AA814" s="32"/>
      <c r="AB814" s="32"/>
      <c r="AC814" s="32"/>
      <c r="AE814">
        <v>41.646379044684132</v>
      </c>
      <c r="AG814">
        <v>0</v>
      </c>
      <c r="AH814">
        <v>0</v>
      </c>
      <c r="AY814">
        <v>0</v>
      </c>
    </row>
    <row r="815" spans="1:51" x14ac:dyDescent="0.25">
      <c r="A815" s="9" t="s">
        <v>744</v>
      </c>
      <c r="H815" s="52">
        <f t="shared" ref="H815:H816" si="192">G815*$AD$1</f>
        <v>0</v>
      </c>
      <c r="L815" s="52">
        <f t="shared" ref="L815:L821" si="193">K815*AF$1</f>
        <v>0</v>
      </c>
      <c r="S815" s="52">
        <v>144</v>
      </c>
      <c r="T815" s="52">
        <f t="shared" ref="T815:T821" si="194">AE$814*S815</f>
        <v>5997.0785824345148</v>
      </c>
      <c r="V815" s="51">
        <f t="shared" si="191"/>
        <v>6682.8275273710669</v>
      </c>
      <c r="AG815">
        <v>0</v>
      </c>
      <c r="AH815">
        <v>0</v>
      </c>
      <c r="AY815">
        <v>0</v>
      </c>
    </row>
    <row r="816" spans="1:51" x14ac:dyDescent="0.25">
      <c r="A816" s="12" t="s">
        <v>745</v>
      </c>
      <c r="H816" s="52">
        <f t="shared" si="192"/>
        <v>0</v>
      </c>
      <c r="L816" s="52">
        <f t="shared" si="193"/>
        <v>0</v>
      </c>
      <c r="S816" s="52">
        <v>151</v>
      </c>
      <c r="T816" s="52">
        <f t="shared" si="194"/>
        <v>6288.6032357473041</v>
      </c>
      <c r="V816" s="51">
        <f t="shared" si="191"/>
        <v>5569.0229394758899</v>
      </c>
      <c r="AG816">
        <v>0</v>
      </c>
      <c r="AH816">
        <v>0</v>
      </c>
      <c r="AY816">
        <v>0</v>
      </c>
    </row>
    <row r="817" spans="1:51" x14ac:dyDescent="0.25">
      <c r="A817" s="9" t="s">
        <v>746</v>
      </c>
      <c r="F817" s="52">
        <v>306</v>
      </c>
      <c r="G817" s="52">
        <v>183.6</v>
      </c>
      <c r="H817" s="52">
        <f>AY817</f>
        <v>6905.9904810798098</v>
      </c>
      <c r="K817" s="52">
        <v>126</v>
      </c>
      <c r="L817" s="52">
        <f t="shared" si="193"/>
        <v>3780</v>
      </c>
      <c r="T817" s="52">
        <f t="shared" si="194"/>
        <v>0</v>
      </c>
      <c r="V817" s="51">
        <f t="shared" si="191"/>
        <v>5012.1206455283</v>
      </c>
      <c r="AG817">
        <v>183.6</v>
      </c>
      <c r="AH817">
        <v>122.4</v>
      </c>
      <c r="AY817">
        <v>6905.9904810798098</v>
      </c>
    </row>
    <row r="818" spans="1:51" x14ac:dyDescent="0.25">
      <c r="A818" s="16" t="s">
        <v>747</v>
      </c>
      <c r="F818" s="71">
        <v>254.99999999999997</v>
      </c>
      <c r="G818" s="71">
        <v>153</v>
      </c>
      <c r="H818" s="52">
        <f t="shared" ref="H818:H836" si="195">AY818</f>
        <v>5754.9920675665089</v>
      </c>
      <c r="K818" s="52">
        <v>97</v>
      </c>
      <c r="L818" s="52">
        <f t="shared" si="193"/>
        <v>2910</v>
      </c>
      <c r="T818" s="52">
        <f t="shared" si="194"/>
        <v>0</v>
      </c>
      <c r="V818" s="51">
        <f t="shared" si="191"/>
        <v>5012.1206455283</v>
      </c>
      <c r="AG818">
        <v>152.99999999999997</v>
      </c>
      <c r="AH818">
        <v>102</v>
      </c>
      <c r="AY818">
        <v>5754.9920675665089</v>
      </c>
    </row>
    <row r="819" spans="1:51" x14ac:dyDescent="0.25">
      <c r="A819" s="9" t="s">
        <v>748</v>
      </c>
      <c r="F819" s="52">
        <v>229.49999999999997</v>
      </c>
      <c r="G819" s="52">
        <v>137.69999999999999</v>
      </c>
      <c r="H819" s="52">
        <f t="shared" si="195"/>
        <v>5179.4928608098571</v>
      </c>
      <c r="K819" s="52">
        <v>81</v>
      </c>
      <c r="L819" s="52">
        <f t="shared" si="193"/>
        <v>2430</v>
      </c>
      <c r="T819" s="52">
        <f t="shared" si="194"/>
        <v>0</v>
      </c>
      <c r="V819" s="51">
        <f t="shared" si="191"/>
        <v>0</v>
      </c>
      <c r="AG819">
        <v>137.69999999999999</v>
      </c>
      <c r="AH819">
        <v>91.8</v>
      </c>
      <c r="AY819">
        <v>5179.4928608098571</v>
      </c>
    </row>
    <row r="820" spans="1:51" x14ac:dyDescent="0.25">
      <c r="A820" s="9" t="s">
        <v>749</v>
      </c>
      <c r="F820" s="52">
        <v>229.49999999999997</v>
      </c>
      <c r="G820" s="52">
        <v>137.69999999999999</v>
      </c>
      <c r="H820" s="52">
        <f t="shared" si="195"/>
        <v>5179.4928608098571</v>
      </c>
      <c r="K820" s="52">
        <v>89</v>
      </c>
      <c r="L820" s="52">
        <f t="shared" si="193"/>
        <v>2670</v>
      </c>
      <c r="T820" s="52">
        <f t="shared" si="194"/>
        <v>0</v>
      </c>
      <c r="V820" s="51">
        <f t="shared" si="191"/>
        <v>0</v>
      </c>
      <c r="AG820">
        <v>137.69999999999999</v>
      </c>
      <c r="AH820">
        <v>91.8</v>
      </c>
      <c r="AY820">
        <v>5179.4928608098571</v>
      </c>
    </row>
    <row r="821" spans="1:51" x14ac:dyDescent="0.25">
      <c r="A821" s="13" t="s">
        <v>750</v>
      </c>
      <c r="F821" s="53"/>
      <c r="G821" s="53"/>
      <c r="H821" s="52">
        <f t="shared" si="195"/>
        <v>0</v>
      </c>
      <c r="K821" s="53"/>
      <c r="L821" s="52">
        <f t="shared" si="193"/>
        <v>0</v>
      </c>
      <c r="O821" s="53">
        <v>75</v>
      </c>
      <c r="P821" s="53">
        <v>4829.3500000000004</v>
      </c>
      <c r="Q821" s="53"/>
      <c r="R821" s="53"/>
      <c r="S821" s="53"/>
      <c r="T821" s="52">
        <f t="shared" si="194"/>
        <v>0</v>
      </c>
      <c r="V821" s="51">
        <f t="shared" si="191"/>
        <v>0</v>
      </c>
      <c r="AG821">
        <v>0</v>
      </c>
      <c r="AH821">
        <v>0</v>
      </c>
      <c r="AY821">
        <v>0</v>
      </c>
    </row>
    <row r="822" spans="1:51" x14ac:dyDescent="0.25">
      <c r="A822" s="13" t="s">
        <v>1435</v>
      </c>
      <c r="F822" s="53"/>
      <c r="G822" s="53"/>
      <c r="H822" s="52">
        <f t="shared" si="195"/>
        <v>0</v>
      </c>
      <c r="K822" s="53"/>
      <c r="O822" s="53">
        <v>60</v>
      </c>
      <c r="P822" s="53">
        <v>3644.88</v>
      </c>
      <c r="Q822" s="53"/>
      <c r="R822" s="53"/>
      <c r="S822" s="53"/>
      <c r="V822" s="51">
        <f t="shared" si="191"/>
        <v>0</v>
      </c>
      <c r="AY822">
        <v>0</v>
      </c>
    </row>
    <row r="823" spans="1:51" x14ac:dyDescent="0.25">
      <c r="A823" s="14" t="s">
        <v>751</v>
      </c>
      <c r="F823" s="53"/>
      <c r="G823" s="53"/>
      <c r="H823" s="52">
        <f t="shared" si="195"/>
        <v>0</v>
      </c>
      <c r="K823" s="53"/>
      <c r="L823" s="52">
        <f t="shared" ref="L823:L829" si="196">K823*AF$1</f>
        <v>0</v>
      </c>
      <c r="O823" s="54">
        <v>130</v>
      </c>
      <c r="P823" s="54">
        <v>8270.3799999999992</v>
      </c>
      <c r="Q823" s="54"/>
      <c r="R823" s="54"/>
      <c r="S823" s="52">
        <v>201</v>
      </c>
      <c r="T823" s="52">
        <f t="shared" ref="T823:T829" si="197">AE$814*S823</f>
        <v>8370.9221879815104</v>
      </c>
      <c r="V823" s="51">
        <f t="shared" si="191"/>
        <v>0</v>
      </c>
      <c r="AG823">
        <v>0</v>
      </c>
      <c r="AH823">
        <v>0</v>
      </c>
      <c r="AY823">
        <v>0</v>
      </c>
    </row>
    <row r="824" spans="1:51" x14ac:dyDescent="0.25">
      <c r="A824" s="14" t="s">
        <v>752</v>
      </c>
      <c r="F824" s="53"/>
      <c r="G824" s="53"/>
      <c r="H824" s="52">
        <f t="shared" si="195"/>
        <v>0</v>
      </c>
      <c r="K824" s="53"/>
      <c r="L824" s="52">
        <f t="shared" si="196"/>
        <v>0</v>
      </c>
      <c r="O824" s="54">
        <v>140</v>
      </c>
      <c r="P824" s="54">
        <v>9058.27</v>
      </c>
      <c r="Q824" s="54"/>
      <c r="R824" s="54"/>
      <c r="S824" s="53"/>
      <c r="T824" s="52">
        <f t="shared" si="197"/>
        <v>0</v>
      </c>
      <c r="V824" s="51">
        <f t="shared" si="191"/>
        <v>0</v>
      </c>
      <c r="AG824">
        <v>0</v>
      </c>
      <c r="AH824">
        <v>0</v>
      </c>
      <c r="AY824">
        <v>0</v>
      </c>
    </row>
    <row r="825" spans="1:51" x14ac:dyDescent="0.25">
      <c r="A825" s="12" t="s">
        <v>753</v>
      </c>
      <c r="H825" s="52">
        <f t="shared" si="195"/>
        <v>0</v>
      </c>
      <c r="L825" s="52">
        <f t="shared" si="196"/>
        <v>0</v>
      </c>
      <c r="O825" s="52">
        <v>140</v>
      </c>
      <c r="P825" s="52">
        <v>9058.27</v>
      </c>
      <c r="T825" s="52">
        <f t="shared" si="197"/>
        <v>0</v>
      </c>
      <c r="V825" s="51">
        <f t="shared" si="191"/>
        <v>0</v>
      </c>
      <c r="AG825">
        <v>0</v>
      </c>
      <c r="AH825">
        <v>0</v>
      </c>
      <c r="AY825">
        <v>0</v>
      </c>
    </row>
    <row r="826" spans="1:51" x14ac:dyDescent="0.25">
      <c r="A826" s="14" t="s">
        <v>754</v>
      </c>
      <c r="H826" s="52">
        <f t="shared" si="195"/>
        <v>0</v>
      </c>
      <c r="L826" s="52">
        <f t="shared" si="196"/>
        <v>0</v>
      </c>
      <c r="O826" s="52">
        <v>125</v>
      </c>
      <c r="P826" s="52">
        <v>8145.51</v>
      </c>
      <c r="S826" s="52">
        <v>200</v>
      </c>
      <c r="T826" s="52">
        <f t="shared" si="197"/>
        <v>8329.2758089368272</v>
      </c>
      <c r="V826" s="51">
        <f t="shared" si="191"/>
        <v>0</v>
      </c>
      <c r="AG826">
        <v>0</v>
      </c>
      <c r="AH826">
        <v>0</v>
      </c>
      <c r="AY826">
        <v>0</v>
      </c>
    </row>
    <row r="827" spans="1:51" x14ac:dyDescent="0.25">
      <c r="A827" s="14" t="s">
        <v>755</v>
      </c>
      <c r="F827" s="53"/>
      <c r="G827" s="53"/>
      <c r="H827" s="52">
        <f t="shared" si="195"/>
        <v>0</v>
      </c>
      <c r="K827" s="53"/>
      <c r="L827" s="52">
        <f t="shared" si="196"/>
        <v>0</v>
      </c>
      <c r="O827" s="54">
        <v>150</v>
      </c>
      <c r="P827" s="54">
        <v>9606</v>
      </c>
      <c r="Q827" s="54"/>
      <c r="R827" s="54"/>
      <c r="S827" s="53"/>
      <c r="T827" s="52">
        <f t="shared" si="197"/>
        <v>0</v>
      </c>
      <c r="V827" s="51" t="e">
        <f>$AY$1*#REF!</f>
        <v>#REF!</v>
      </c>
      <c r="AG827">
        <v>0</v>
      </c>
      <c r="AH827">
        <v>0</v>
      </c>
      <c r="AY827">
        <v>0</v>
      </c>
    </row>
    <row r="828" spans="1:51" x14ac:dyDescent="0.25">
      <c r="A828" s="14" t="s">
        <v>756</v>
      </c>
      <c r="F828" s="53"/>
      <c r="G828" s="53"/>
      <c r="H828" s="52">
        <f t="shared" si="195"/>
        <v>0</v>
      </c>
      <c r="K828" s="53"/>
      <c r="L828" s="52">
        <f t="shared" si="196"/>
        <v>0</v>
      </c>
      <c r="O828" s="54">
        <v>141</v>
      </c>
      <c r="P828" s="54">
        <v>9113</v>
      </c>
      <c r="Q828" s="54"/>
      <c r="R828" s="54"/>
      <c r="S828" s="52">
        <v>202</v>
      </c>
      <c r="T828" s="52">
        <f t="shared" si="197"/>
        <v>8412.5685670261937</v>
      </c>
      <c r="V828" s="51">
        <f>$AY$1*H829</f>
        <v>0</v>
      </c>
      <c r="AG828">
        <v>0</v>
      </c>
      <c r="AH828">
        <v>0</v>
      </c>
      <c r="AY828">
        <v>0</v>
      </c>
    </row>
    <row r="829" spans="1:51" x14ac:dyDescent="0.25">
      <c r="A829" s="14" t="s">
        <v>757</v>
      </c>
      <c r="F829" s="53"/>
      <c r="G829" s="53"/>
      <c r="H829" s="52">
        <f t="shared" si="195"/>
        <v>0</v>
      </c>
      <c r="K829" s="53"/>
      <c r="L829" s="52">
        <f t="shared" si="196"/>
        <v>0</v>
      </c>
      <c r="O829" s="54">
        <v>150</v>
      </c>
      <c r="P829" s="54">
        <v>9606.52</v>
      </c>
      <c r="Q829" s="54"/>
      <c r="R829" s="54"/>
      <c r="S829" s="53"/>
      <c r="T829" s="52">
        <f t="shared" si="197"/>
        <v>0</v>
      </c>
      <c r="V829" s="51">
        <f t="shared" ref="V829:V834" si="198">$AY$1*H831</f>
        <v>0</v>
      </c>
      <c r="AG829">
        <v>0</v>
      </c>
      <c r="AH829">
        <v>0</v>
      </c>
      <c r="AY829">
        <v>0</v>
      </c>
    </row>
    <row r="830" spans="1:51" x14ac:dyDescent="0.25">
      <c r="A830" s="14" t="s">
        <v>1436</v>
      </c>
      <c r="F830" s="53"/>
      <c r="G830" s="53"/>
      <c r="H830" s="52">
        <f t="shared" si="195"/>
        <v>0</v>
      </c>
      <c r="K830" s="53"/>
      <c r="O830" s="54">
        <v>175</v>
      </c>
      <c r="P830" s="54">
        <v>11317</v>
      </c>
      <c r="Q830" s="54"/>
      <c r="R830" s="54"/>
      <c r="S830" s="53"/>
      <c r="V830" s="51">
        <f t="shared" si="198"/>
        <v>0</v>
      </c>
      <c r="AY830">
        <v>0</v>
      </c>
    </row>
    <row r="831" spans="1:51" x14ac:dyDescent="0.25">
      <c r="A831" s="14" t="s">
        <v>758</v>
      </c>
      <c r="F831" s="53"/>
      <c r="G831" s="53"/>
      <c r="H831" s="52">
        <f t="shared" si="195"/>
        <v>0</v>
      </c>
      <c r="L831" s="52">
        <f>K831*AF$1</f>
        <v>0</v>
      </c>
      <c r="O831" s="54">
        <v>120</v>
      </c>
      <c r="P831" s="54">
        <v>7871.63</v>
      </c>
      <c r="Q831" s="54"/>
      <c r="R831" s="54"/>
      <c r="S831" s="53"/>
      <c r="T831" s="52">
        <f>AE$814*S831</f>
        <v>0</v>
      </c>
      <c r="V831" s="51">
        <f t="shared" si="198"/>
        <v>0</v>
      </c>
      <c r="AG831">
        <v>0</v>
      </c>
      <c r="AH831">
        <v>0</v>
      </c>
      <c r="AY831">
        <v>0</v>
      </c>
    </row>
    <row r="832" spans="1:51" x14ac:dyDescent="0.25">
      <c r="A832" s="9" t="s">
        <v>759</v>
      </c>
      <c r="H832" s="52">
        <f t="shared" si="195"/>
        <v>0</v>
      </c>
      <c r="L832" s="52">
        <f>K832*AF$1</f>
        <v>0</v>
      </c>
      <c r="S832" s="52">
        <v>200</v>
      </c>
      <c r="T832" s="52">
        <f>AE$814*S832</f>
        <v>8329.2758089368272</v>
      </c>
      <c r="V832" s="51">
        <f t="shared" si="198"/>
        <v>10137.077703555784</v>
      </c>
      <c r="AG832">
        <v>0</v>
      </c>
      <c r="AH832">
        <v>0</v>
      </c>
      <c r="AY832">
        <v>0</v>
      </c>
    </row>
    <row r="833" spans="1:51" x14ac:dyDescent="0.25">
      <c r="A833" s="15" t="s">
        <v>760</v>
      </c>
      <c r="H833" s="52">
        <f t="shared" si="195"/>
        <v>0</v>
      </c>
      <c r="K833" s="53"/>
      <c r="L833" s="52">
        <f>K833*AF$1</f>
        <v>0</v>
      </c>
      <c r="O833" s="53"/>
      <c r="P833" s="53"/>
      <c r="Q833" s="53"/>
      <c r="R833" s="53"/>
      <c r="S833" s="53">
        <v>200</v>
      </c>
      <c r="T833" s="52">
        <f>AE$814*S833</f>
        <v>8329.2758089368272</v>
      </c>
      <c r="V833" s="51">
        <f t="shared" si="198"/>
        <v>8910.4367031614238</v>
      </c>
      <c r="AG833">
        <v>0</v>
      </c>
      <c r="AH833">
        <v>0</v>
      </c>
      <c r="AY833">
        <v>0</v>
      </c>
    </row>
    <row r="834" spans="1:51" x14ac:dyDescent="0.25">
      <c r="A834" s="9" t="s">
        <v>761</v>
      </c>
      <c r="C834" s="53"/>
      <c r="D834" s="53"/>
      <c r="E834" s="53"/>
      <c r="F834" s="53">
        <v>464.09999999999997</v>
      </c>
      <c r="G834" s="53">
        <v>278.5</v>
      </c>
      <c r="H834" s="52">
        <f t="shared" si="195"/>
        <v>10475.590136060604</v>
      </c>
      <c r="K834" s="53">
        <v>172</v>
      </c>
      <c r="L834" s="52">
        <f>K834*AF$1</f>
        <v>5160</v>
      </c>
      <c r="O834" s="53"/>
      <c r="P834" s="53"/>
      <c r="Q834" s="53"/>
      <c r="R834" s="53"/>
      <c r="S834" s="53"/>
      <c r="T834" s="52">
        <f>AE$814*S834</f>
        <v>0</v>
      </c>
      <c r="V834" s="51">
        <f t="shared" si="198"/>
        <v>11224.811594825627</v>
      </c>
      <c r="AG834">
        <v>278.45999999999998</v>
      </c>
      <c r="AH834">
        <v>185.64</v>
      </c>
      <c r="AY834">
        <v>10475.590136060604</v>
      </c>
    </row>
    <row r="835" spans="1:51" x14ac:dyDescent="0.25">
      <c r="A835" s="13" t="s">
        <v>762</v>
      </c>
      <c r="C835" s="53"/>
      <c r="D835" s="53"/>
      <c r="E835" s="53"/>
      <c r="F835" s="53">
        <v>408</v>
      </c>
      <c r="G835" s="53">
        <v>244.8</v>
      </c>
      <c r="H835" s="52">
        <f t="shared" si="195"/>
        <v>9207.9873081064143</v>
      </c>
      <c r="K835" s="53">
        <v>147</v>
      </c>
      <c r="L835" s="52">
        <f>K835*AF$1</f>
        <v>4410</v>
      </c>
      <c r="O835" s="53"/>
      <c r="P835" s="53"/>
      <c r="Q835" s="53"/>
      <c r="R835" s="53"/>
      <c r="S835" s="53"/>
      <c r="T835" s="52">
        <f>AE$814*S835</f>
        <v>0</v>
      </c>
      <c r="V835" s="51" t="e">
        <f>$AY$1*#REF!</f>
        <v>#REF!</v>
      </c>
      <c r="AG835">
        <v>244.79999999999998</v>
      </c>
      <c r="AH835">
        <v>163.20000000000002</v>
      </c>
      <c r="AY835">
        <v>9207.9873081064143</v>
      </c>
    </row>
    <row r="836" spans="1:51" x14ac:dyDescent="0.25">
      <c r="A836" s="9" t="s">
        <v>1439</v>
      </c>
      <c r="C836" s="53"/>
      <c r="D836" s="53"/>
      <c r="E836" s="53"/>
      <c r="F836" s="53"/>
      <c r="G836" s="53">
        <v>308</v>
      </c>
      <c r="H836" s="52">
        <f t="shared" si="195"/>
        <v>11599.647261325441</v>
      </c>
      <c r="K836" s="53">
        <v>287</v>
      </c>
      <c r="L836" s="52">
        <v>8610</v>
      </c>
      <c r="O836" s="53"/>
      <c r="P836" s="53"/>
      <c r="Q836" s="53"/>
      <c r="R836" s="53"/>
      <c r="S836" s="53"/>
      <c r="V836" s="51" t="e">
        <f>$AY$1*#REF!</f>
        <v>#REF!</v>
      </c>
      <c r="AY836">
        <v>11599.647261325441</v>
      </c>
    </row>
    <row r="837" spans="1:51" x14ac:dyDescent="0.25">
      <c r="A837" s="9" t="s">
        <v>763</v>
      </c>
      <c r="D837" s="126"/>
      <c r="E837" s="126"/>
      <c r="F837" s="52">
        <v>336.59999999999997</v>
      </c>
      <c r="G837" s="52">
        <v>201.9</v>
      </c>
      <c r="H837" s="52">
        <f>AY837</f>
        <v>7594.3326695534515</v>
      </c>
      <c r="K837" s="52">
        <v>105</v>
      </c>
      <c r="L837" s="52">
        <f>K837*AF$1</f>
        <v>3150</v>
      </c>
      <c r="T837" s="52">
        <f>AE$814*S837</f>
        <v>0</v>
      </c>
      <c r="V837" s="51">
        <f>$AY$1*H839</f>
        <v>8910.4367031614238</v>
      </c>
      <c r="AG837">
        <v>201.95999999999998</v>
      </c>
      <c r="AH837">
        <v>134.63999999999999</v>
      </c>
      <c r="AY837">
        <v>7594.3326695534515</v>
      </c>
    </row>
    <row r="838" spans="1:51" x14ac:dyDescent="0.25">
      <c r="A838" s="15" t="s">
        <v>764</v>
      </c>
      <c r="D838" s="126"/>
      <c r="E838" s="126"/>
      <c r="F838" s="53">
        <v>418.2</v>
      </c>
      <c r="G838" s="53">
        <v>250.9</v>
      </c>
      <c r="H838" s="52">
        <f t="shared" ref="H838:H841" si="199">AY838</f>
        <v>9437.4347042642949</v>
      </c>
      <c r="K838" s="52">
        <v>151</v>
      </c>
      <c r="L838" s="52">
        <f>K838*AF$1</f>
        <v>4530</v>
      </c>
      <c r="O838" s="53"/>
      <c r="P838" s="53"/>
      <c r="Q838" s="53"/>
      <c r="R838" s="53"/>
      <c r="S838" s="53"/>
      <c r="T838" s="52">
        <f>AE$814*S838</f>
        <v>0</v>
      </c>
      <c r="V838" s="51">
        <f>$AY$1*H840</f>
        <v>9791.2886975098954</v>
      </c>
      <c r="AG838">
        <v>250.92</v>
      </c>
      <c r="AH838">
        <v>167.28</v>
      </c>
      <c r="AY838">
        <v>9437.4347042642949</v>
      </c>
    </row>
    <row r="839" spans="1:51" x14ac:dyDescent="0.25">
      <c r="A839" s="14" t="s">
        <v>765</v>
      </c>
      <c r="B839" s="52">
        <v>1</v>
      </c>
      <c r="C839" s="52">
        <f>146699/2</f>
        <v>73349.5</v>
      </c>
      <c r="D839" s="130"/>
      <c r="E839" s="130"/>
      <c r="F839" s="53">
        <v>408</v>
      </c>
      <c r="G839" s="53">
        <v>244.8</v>
      </c>
      <c r="H839" s="52">
        <f t="shared" si="199"/>
        <v>9207.9873081064143</v>
      </c>
      <c r="K839" s="52">
        <v>142</v>
      </c>
      <c r="L839" s="52">
        <f>K839*AF$1</f>
        <v>4260</v>
      </c>
      <c r="O839" s="128" t="s">
        <v>1332</v>
      </c>
      <c r="P839" s="128"/>
      <c r="Q839" s="128"/>
      <c r="R839" s="128"/>
      <c r="S839" s="122" t="s">
        <v>1346</v>
      </c>
      <c r="T839" s="122"/>
      <c r="U839" s="31"/>
      <c r="V839" s="51">
        <f>$AY$1*H841</f>
        <v>9791.2886975098954</v>
      </c>
      <c r="W839" s="31"/>
      <c r="X839" s="31"/>
      <c r="Y839" s="31"/>
      <c r="Z839" s="31"/>
      <c r="AA839" s="31"/>
      <c r="AB839" s="31"/>
      <c r="AC839" s="31"/>
      <c r="AG839">
        <v>244.79999999999998</v>
      </c>
      <c r="AH839">
        <v>163.20000000000002</v>
      </c>
      <c r="AY839">
        <v>9207.9873081064143</v>
      </c>
    </row>
    <row r="840" spans="1:51" x14ac:dyDescent="0.25">
      <c r="A840" s="9" t="s">
        <v>766</v>
      </c>
      <c r="D840" s="129">
        <v>1300</v>
      </c>
      <c r="E840" s="129">
        <v>35000</v>
      </c>
      <c r="F840" s="52">
        <v>448.79999999999995</v>
      </c>
      <c r="G840" s="52">
        <v>269</v>
      </c>
      <c r="H840" s="52">
        <f t="shared" si="199"/>
        <v>10118.254027290135</v>
      </c>
      <c r="K840" s="52">
        <v>180</v>
      </c>
      <c r="L840" s="52">
        <f>K840*AF$1</f>
        <v>5400</v>
      </c>
      <c r="T840" s="52">
        <f>AE$814*S840</f>
        <v>0</v>
      </c>
      <c r="V840" s="51">
        <f>$AY$1*H842</f>
        <v>4367.4415014821661</v>
      </c>
      <c r="AG840">
        <v>269.27999999999997</v>
      </c>
      <c r="AH840">
        <v>179.51999999999998</v>
      </c>
      <c r="AY840">
        <v>10118.254027290135</v>
      </c>
    </row>
    <row r="841" spans="1:51" x14ac:dyDescent="0.25">
      <c r="A841" s="9" t="s">
        <v>767</v>
      </c>
      <c r="D841" s="126"/>
      <c r="E841" s="126"/>
      <c r="F841" s="52">
        <v>448.79999999999995</v>
      </c>
      <c r="G841" s="52">
        <v>269</v>
      </c>
      <c r="H841" s="52">
        <f t="shared" si="199"/>
        <v>10118.254027290135</v>
      </c>
      <c r="K841" s="52">
        <v>131</v>
      </c>
      <c r="L841" s="52">
        <f>K841*AF$1</f>
        <v>3930</v>
      </c>
      <c r="T841" s="52">
        <f>AE$814*S841</f>
        <v>0</v>
      </c>
      <c r="V841" s="51">
        <f>$AY$1*H843</f>
        <v>0</v>
      </c>
      <c r="AG841">
        <v>269.27999999999997</v>
      </c>
      <c r="AH841">
        <v>179.51999999999998</v>
      </c>
      <c r="AY841">
        <v>10118.254027290135</v>
      </c>
    </row>
    <row r="842" spans="1:51" x14ac:dyDescent="0.25">
      <c r="A842" s="9" t="s">
        <v>1437</v>
      </c>
      <c r="B842" s="23"/>
      <c r="C842" s="129">
        <f>146699/2</f>
        <v>73349.5</v>
      </c>
      <c r="D842" s="126"/>
      <c r="E842" s="126"/>
      <c r="G842" s="129">
        <v>120</v>
      </c>
      <c r="H842" s="129">
        <f>AY842</f>
        <v>4513.2856283325145</v>
      </c>
      <c r="V842" s="51" t="e">
        <f>$AY$1*#REF!</f>
        <v>#REF!</v>
      </c>
      <c r="AY842">
        <v>4513.2856283325145</v>
      </c>
    </row>
    <row r="843" spans="1:51" x14ac:dyDescent="0.25">
      <c r="A843" s="9" t="s">
        <v>1438</v>
      </c>
      <c r="B843" s="23"/>
      <c r="C843" s="130"/>
      <c r="D843" s="126"/>
      <c r="E843" s="126"/>
      <c r="G843" s="130"/>
      <c r="H843" s="130"/>
      <c r="V843" s="51">
        <f>$AY$1*H844</f>
        <v>11574.831991851846</v>
      </c>
      <c r="AY843">
        <v>0</v>
      </c>
    </row>
    <row r="844" spans="1:51" x14ac:dyDescent="0.25">
      <c r="A844" s="15" t="s">
        <v>768</v>
      </c>
      <c r="F844" s="52">
        <v>530.4</v>
      </c>
      <c r="G844" s="52">
        <v>318</v>
      </c>
      <c r="H844" s="52">
        <f>AY844</f>
        <v>11961.356062000978</v>
      </c>
      <c r="K844" s="53">
        <v>231</v>
      </c>
      <c r="L844" s="52">
        <f t="shared" ref="L844:L851" si="200">K844*AF$1</f>
        <v>6930</v>
      </c>
      <c r="O844" s="54"/>
      <c r="P844" s="54"/>
      <c r="Q844" s="54"/>
      <c r="R844" s="54"/>
      <c r="S844" s="53"/>
      <c r="T844" s="52">
        <f t="shared" ref="T844:T851" si="201">AE$814*S844</f>
        <v>0</v>
      </c>
      <c r="V844" s="51" t="e">
        <f>$AY$1*#REF!</f>
        <v>#REF!</v>
      </c>
      <c r="AG844">
        <v>318.23999999999995</v>
      </c>
      <c r="AH844">
        <v>212.16</v>
      </c>
      <c r="AY844">
        <v>11961.356062000978</v>
      </c>
    </row>
    <row r="845" spans="1:51" x14ac:dyDescent="0.25">
      <c r="A845" s="12" t="s">
        <v>769</v>
      </c>
      <c r="F845" s="52">
        <v>204</v>
      </c>
      <c r="G845" s="52">
        <v>122</v>
      </c>
      <c r="H845" s="52">
        <f t="shared" ref="H845:H850" si="202">AY845</f>
        <v>4588.9479231576079</v>
      </c>
      <c r="K845" s="52">
        <v>73.5</v>
      </c>
      <c r="L845" s="52">
        <f t="shared" si="200"/>
        <v>2205</v>
      </c>
      <c r="T845" s="52">
        <f t="shared" si="201"/>
        <v>0</v>
      </c>
      <c r="V845" s="51" t="e">
        <f>$AY$1*#REF!</f>
        <v>#REF!</v>
      </c>
      <c r="AG845">
        <v>122.39999999999999</v>
      </c>
      <c r="AH845">
        <v>81.600000000000009</v>
      </c>
      <c r="AY845">
        <v>4588.9479231576079</v>
      </c>
    </row>
    <row r="846" spans="1:51" x14ac:dyDescent="0.25">
      <c r="A846" s="15" t="s">
        <v>770</v>
      </c>
      <c r="F846" s="52">
        <v>499.79999999999995</v>
      </c>
      <c r="G846" s="52">
        <v>300</v>
      </c>
      <c r="H846" s="52">
        <f t="shared" si="202"/>
        <v>11284.298171699036</v>
      </c>
      <c r="K846" s="53">
        <v>145</v>
      </c>
      <c r="L846" s="52">
        <f t="shared" si="200"/>
        <v>4350</v>
      </c>
      <c r="S846" s="53"/>
      <c r="T846" s="52">
        <f t="shared" si="201"/>
        <v>0</v>
      </c>
      <c r="V846" s="51">
        <f t="shared" ref="V846:V851" si="203">$AY$1*H848</f>
        <v>0</v>
      </c>
      <c r="AG846">
        <v>299.87999999999994</v>
      </c>
      <c r="AH846">
        <v>199.92</v>
      </c>
      <c r="AY846">
        <v>11284.298171699036</v>
      </c>
    </row>
    <row r="847" spans="1:51" x14ac:dyDescent="0.25">
      <c r="A847" s="14" t="s">
        <v>771</v>
      </c>
      <c r="F847" s="53"/>
      <c r="G847" s="53"/>
      <c r="H847" s="52">
        <f t="shared" si="202"/>
        <v>0</v>
      </c>
      <c r="L847" s="52">
        <f t="shared" si="200"/>
        <v>0</v>
      </c>
      <c r="O847" s="54">
        <v>150</v>
      </c>
      <c r="P847" s="54">
        <v>7308.68</v>
      </c>
      <c r="Q847" s="54"/>
      <c r="R847" s="54"/>
      <c r="S847" s="53"/>
      <c r="T847" s="52">
        <f t="shared" si="201"/>
        <v>0</v>
      </c>
      <c r="V847" s="51">
        <f t="shared" si="203"/>
        <v>0</v>
      </c>
      <c r="AG847">
        <v>0</v>
      </c>
      <c r="AH847">
        <v>0</v>
      </c>
      <c r="AY847">
        <v>0</v>
      </c>
    </row>
    <row r="848" spans="1:51" x14ac:dyDescent="0.25">
      <c r="A848" s="13" t="s">
        <v>772</v>
      </c>
      <c r="F848" s="53"/>
      <c r="G848" s="53"/>
      <c r="H848" s="52">
        <f t="shared" si="202"/>
        <v>0</v>
      </c>
      <c r="K848" s="53"/>
      <c r="L848" s="52">
        <f t="shared" si="200"/>
        <v>0</v>
      </c>
      <c r="O848" s="54">
        <v>400</v>
      </c>
      <c r="P848" s="54">
        <v>25342.62</v>
      </c>
      <c r="Q848" s="54"/>
      <c r="R848" s="54"/>
      <c r="S848" s="53"/>
      <c r="T848" s="52">
        <f t="shared" si="201"/>
        <v>0</v>
      </c>
      <c r="V848" s="51">
        <f t="shared" si="203"/>
        <v>6697.3870644677363</v>
      </c>
      <c r="AG848">
        <v>0</v>
      </c>
      <c r="AH848">
        <v>0</v>
      </c>
      <c r="AY848">
        <v>0</v>
      </c>
    </row>
    <row r="849" spans="1:51" x14ac:dyDescent="0.25">
      <c r="A849" s="14" t="s">
        <v>773</v>
      </c>
      <c r="F849" s="53"/>
      <c r="G849" s="53"/>
      <c r="H849" s="52">
        <f t="shared" si="202"/>
        <v>0</v>
      </c>
      <c r="L849" s="52">
        <f t="shared" si="200"/>
        <v>0</v>
      </c>
      <c r="O849" s="54">
        <v>300</v>
      </c>
      <c r="P849" s="54">
        <v>14708.67</v>
      </c>
      <c r="Q849" s="54"/>
      <c r="R849" s="54"/>
      <c r="S849" s="53"/>
      <c r="T849" s="52">
        <f t="shared" si="201"/>
        <v>0</v>
      </c>
      <c r="V849" s="51">
        <f t="shared" si="203"/>
        <v>0</v>
      </c>
      <c r="AG849">
        <v>0</v>
      </c>
      <c r="AH849">
        <v>0</v>
      </c>
      <c r="AY849">
        <v>0</v>
      </c>
    </row>
    <row r="850" spans="1:51" x14ac:dyDescent="0.25">
      <c r="A850" s="13" t="s">
        <v>774</v>
      </c>
      <c r="F850" s="52">
        <v>306</v>
      </c>
      <c r="G850" s="52">
        <v>184</v>
      </c>
      <c r="H850" s="52">
        <f t="shared" si="202"/>
        <v>6921.0362119754091</v>
      </c>
      <c r="K850" s="52">
        <v>105</v>
      </c>
      <c r="L850" s="52">
        <f t="shared" si="200"/>
        <v>3150</v>
      </c>
      <c r="O850" s="54">
        <v>150</v>
      </c>
      <c r="P850" s="54">
        <v>7354.37</v>
      </c>
      <c r="Q850" s="54"/>
      <c r="R850" s="54"/>
      <c r="S850" s="53"/>
      <c r="T850" s="52">
        <f t="shared" si="201"/>
        <v>0</v>
      </c>
      <c r="V850" s="51">
        <f t="shared" si="203"/>
        <v>135522.80004584443</v>
      </c>
      <c r="AG850">
        <v>183.6</v>
      </c>
      <c r="AH850">
        <v>122.4</v>
      </c>
      <c r="AY850">
        <v>6921.0362119754091</v>
      </c>
    </row>
    <row r="851" spans="1:51" x14ac:dyDescent="0.25">
      <c r="A851" s="14" t="s">
        <v>775</v>
      </c>
      <c r="F851" s="53"/>
      <c r="G851" s="53"/>
      <c r="H851" s="52">
        <f t="shared" ref="H851" si="204">G851*$AD$1</f>
        <v>0</v>
      </c>
      <c r="L851" s="52">
        <f t="shared" si="200"/>
        <v>0</v>
      </c>
      <c r="O851" s="54">
        <v>280</v>
      </c>
      <c r="P851" s="54">
        <v>14416.85</v>
      </c>
      <c r="Q851" s="54"/>
      <c r="R851" s="54"/>
      <c r="S851" s="53"/>
      <c r="T851" s="52">
        <f t="shared" si="201"/>
        <v>0</v>
      </c>
      <c r="V851" s="51">
        <f t="shared" si="203"/>
        <v>0</v>
      </c>
      <c r="AG851">
        <v>0</v>
      </c>
      <c r="AH851">
        <v>0</v>
      </c>
      <c r="AY851">
        <v>0</v>
      </c>
    </row>
    <row r="852" spans="1:51" x14ac:dyDescent="0.25">
      <c r="A852" s="19" t="s">
        <v>638</v>
      </c>
      <c r="B852" s="20">
        <f>SUM(B815:B851)</f>
        <v>1</v>
      </c>
      <c r="C852" s="20">
        <f t="shared" ref="C852:T852" si="205">SUM(C815:C851)</f>
        <v>146699</v>
      </c>
      <c r="D852" s="20">
        <f t="shared" si="205"/>
        <v>1300</v>
      </c>
      <c r="E852" s="20">
        <f t="shared" si="205"/>
        <v>35000</v>
      </c>
      <c r="F852" s="20">
        <f t="shared" si="205"/>
        <v>5492.7</v>
      </c>
      <c r="G852" s="20">
        <f t="shared" si="205"/>
        <v>3722.9</v>
      </c>
      <c r="H852" s="20">
        <f t="shared" si="205"/>
        <v>140048.37970942847</v>
      </c>
      <c r="I852" s="20">
        <f t="shared" si="205"/>
        <v>0</v>
      </c>
      <c r="J852" s="20">
        <f t="shared" si="205"/>
        <v>0</v>
      </c>
      <c r="K852" s="20">
        <f t="shared" si="205"/>
        <v>2262.5</v>
      </c>
      <c r="L852" s="20">
        <f t="shared" si="205"/>
        <v>67875</v>
      </c>
      <c r="M852" s="20">
        <f t="shared" si="205"/>
        <v>0</v>
      </c>
      <c r="N852" s="20">
        <f t="shared" si="205"/>
        <v>0</v>
      </c>
      <c r="O852" s="20">
        <f t="shared" si="205"/>
        <v>2686</v>
      </c>
      <c r="P852" s="20">
        <f t="shared" si="205"/>
        <v>159652.00000000003</v>
      </c>
      <c r="Q852" s="20">
        <f t="shared" si="205"/>
        <v>0</v>
      </c>
      <c r="R852" s="20">
        <f t="shared" si="205"/>
        <v>0</v>
      </c>
      <c r="S852" s="20">
        <f t="shared" si="205"/>
        <v>1298</v>
      </c>
      <c r="T852" s="20">
        <f t="shared" si="205"/>
        <v>54057.000000000015</v>
      </c>
      <c r="U852" s="36"/>
      <c r="V852" s="51">
        <f>$AY$1*H855</f>
        <v>0</v>
      </c>
      <c r="W852" s="36"/>
      <c r="X852" s="36"/>
      <c r="Y852" s="36"/>
      <c r="Z852" s="36"/>
      <c r="AA852" s="36"/>
      <c r="AB852" s="36"/>
      <c r="AC852" s="36"/>
      <c r="AD852" s="27">
        <f t="shared" ref="AD852:AE852" si="206">SUM(AD815:AD851)</f>
        <v>0</v>
      </c>
      <c r="AE852" s="24">
        <f t="shared" si="206"/>
        <v>0</v>
      </c>
      <c r="AG852">
        <v>3724.0199999999995</v>
      </c>
      <c r="AH852">
        <v>2482.6800000000003</v>
      </c>
      <c r="AY852">
        <v>140048.37970942847</v>
      </c>
    </row>
    <row r="853" spans="1:51" hidden="1" x14ac:dyDescent="0.25">
      <c r="A853" s="19" t="s">
        <v>1425</v>
      </c>
      <c r="B853" s="20">
        <v>1</v>
      </c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>
        <f>O852-2926</f>
        <v>-240</v>
      </c>
      <c r="P853" s="20"/>
      <c r="Q853" s="20"/>
      <c r="R853" s="20"/>
      <c r="S853" s="20"/>
      <c r="T853" s="20"/>
      <c r="U853" s="34"/>
      <c r="V853" s="51">
        <f>$AY$1*H856</f>
        <v>0</v>
      </c>
      <c r="W853" s="34"/>
      <c r="X853" s="34"/>
      <c r="Y853" s="34"/>
      <c r="Z853" s="34"/>
      <c r="AA853" s="34"/>
      <c r="AB853" s="34"/>
      <c r="AC853" s="34"/>
      <c r="AD853" s="47"/>
      <c r="AE853" s="47"/>
      <c r="AY853">
        <v>0</v>
      </c>
    </row>
    <row r="854" spans="1:51" x14ac:dyDescent="0.25">
      <c r="A854" s="19" t="s">
        <v>1448</v>
      </c>
      <c r="B854" s="20"/>
      <c r="C854" s="20"/>
      <c r="D854" s="20"/>
      <c r="E854" s="20"/>
      <c r="F854" s="20"/>
      <c r="G854" s="123">
        <f>H852/G852</f>
        <v>37.618087971588942</v>
      </c>
      <c r="H854" s="124"/>
      <c r="I854" s="123"/>
      <c r="J854" s="124"/>
      <c r="K854" s="123">
        <f>L852/K852</f>
        <v>30</v>
      </c>
      <c r="L854" s="124"/>
      <c r="M854" s="123"/>
      <c r="N854" s="124"/>
      <c r="O854" s="123">
        <f>P852/O852</f>
        <v>59.438570364854812</v>
      </c>
      <c r="P854" s="124"/>
      <c r="Q854" s="123"/>
      <c r="R854" s="124"/>
      <c r="S854" s="123">
        <f>T852/S852</f>
        <v>41.646379044684139</v>
      </c>
      <c r="T854" s="124"/>
      <c r="U854" s="34"/>
      <c r="W854" s="34"/>
      <c r="X854" s="34"/>
      <c r="Y854" s="34"/>
      <c r="Z854" s="34"/>
      <c r="AA854" s="34"/>
      <c r="AB854" s="34"/>
      <c r="AC854" s="34"/>
      <c r="AD854" s="47"/>
      <c r="AE854" s="47"/>
    </row>
    <row r="855" spans="1:51" x14ac:dyDescent="0.25">
      <c r="A855" s="127" t="s">
        <v>776</v>
      </c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32"/>
      <c r="V855" s="51">
        <f t="shared" ref="V855:V872" si="207">$AY$1*H857</f>
        <v>0</v>
      </c>
      <c r="W855" s="32"/>
      <c r="X855" s="32"/>
      <c r="Y855" s="32"/>
      <c r="Z855" s="32"/>
      <c r="AA855" s="32"/>
      <c r="AB855" s="32"/>
      <c r="AC855" s="32"/>
      <c r="AE855">
        <v>42.483076923076922</v>
      </c>
      <c r="AG855">
        <v>0</v>
      </c>
      <c r="AH855">
        <v>0</v>
      </c>
      <c r="AY855">
        <v>0</v>
      </c>
    </row>
    <row r="856" spans="1:51" x14ac:dyDescent="0.25">
      <c r="A856" s="9" t="s">
        <v>777</v>
      </c>
      <c r="H856" s="52">
        <f t="shared" ref="H856:H858" si="208">G856*$AD$1</f>
        <v>0</v>
      </c>
      <c r="L856" s="52">
        <f t="shared" ref="L856:L864" si="209">K856*AF$1</f>
        <v>0</v>
      </c>
      <c r="O856" s="52">
        <v>144</v>
      </c>
      <c r="P856" s="52">
        <v>7200</v>
      </c>
      <c r="T856" s="52">
        <f t="shared" ref="T856:T864" si="210">S856*AE$855</f>
        <v>0</v>
      </c>
      <c r="V856" s="51">
        <f t="shared" si="207"/>
        <v>0</v>
      </c>
      <c r="AG856">
        <v>0</v>
      </c>
      <c r="AH856">
        <v>0</v>
      </c>
      <c r="AY856">
        <v>0</v>
      </c>
    </row>
    <row r="857" spans="1:51" x14ac:dyDescent="0.25">
      <c r="A857" s="9" t="s">
        <v>778</v>
      </c>
      <c r="H857" s="52">
        <f t="shared" si="208"/>
        <v>0</v>
      </c>
      <c r="L857" s="52">
        <f t="shared" si="209"/>
        <v>0</v>
      </c>
      <c r="O857" s="52">
        <v>28</v>
      </c>
      <c r="P857" s="52">
        <v>1300</v>
      </c>
      <c r="T857" s="52">
        <f t="shared" si="210"/>
        <v>0</v>
      </c>
      <c r="V857" s="51">
        <f t="shared" si="207"/>
        <v>54904.014391538774</v>
      </c>
      <c r="AG857">
        <v>0</v>
      </c>
      <c r="AH857">
        <v>0</v>
      </c>
      <c r="AY857">
        <v>0</v>
      </c>
    </row>
    <row r="858" spans="1:51" x14ac:dyDescent="0.25">
      <c r="A858" s="9" t="s">
        <v>779</v>
      </c>
      <c r="H858" s="52">
        <f t="shared" si="208"/>
        <v>0</v>
      </c>
      <c r="L858" s="52">
        <f t="shared" si="209"/>
        <v>0</v>
      </c>
      <c r="O858" s="52">
        <v>28</v>
      </c>
      <c r="P858" s="52">
        <v>1300</v>
      </c>
      <c r="T858" s="52">
        <f t="shared" si="210"/>
        <v>0</v>
      </c>
      <c r="V858" s="51">
        <f t="shared" si="207"/>
        <v>0</v>
      </c>
      <c r="AG858">
        <v>0</v>
      </c>
      <c r="AH858">
        <v>0</v>
      </c>
      <c r="AY858">
        <v>0</v>
      </c>
    </row>
    <row r="859" spans="1:51" x14ac:dyDescent="0.25">
      <c r="A859" s="9" t="s">
        <v>780</v>
      </c>
      <c r="F859" s="125">
        <v>2514</v>
      </c>
      <c r="G859" s="125">
        <v>1508.4</v>
      </c>
      <c r="H859" s="125">
        <f>AY859</f>
        <v>56737.451207302765</v>
      </c>
      <c r="I859" s="125"/>
      <c r="J859" s="125"/>
      <c r="L859" s="52">
        <f t="shared" si="209"/>
        <v>0</v>
      </c>
      <c r="T859" s="52">
        <f t="shared" si="210"/>
        <v>0</v>
      </c>
      <c r="V859" s="51">
        <f t="shared" si="207"/>
        <v>0</v>
      </c>
      <c r="AG859">
        <v>1508.3999999999999</v>
      </c>
      <c r="AH859">
        <v>1005.6</v>
      </c>
      <c r="AY859">
        <v>56737.451207302765</v>
      </c>
    </row>
    <row r="860" spans="1:51" x14ac:dyDescent="0.25">
      <c r="A860" s="9" t="s">
        <v>781</v>
      </c>
      <c r="F860" s="125"/>
      <c r="G860" s="125"/>
      <c r="H860" s="125"/>
      <c r="I860" s="125"/>
      <c r="J860" s="125"/>
      <c r="L860" s="52">
        <f t="shared" si="209"/>
        <v>0</v>
      </c>
      <c r="T860" s="52">
        <f t="shared" si="210"/>
        <v>0</v>
      </c>
      <c r="V860" s="51">
        <f t="shared" si="207"/>
        <v>0</v>
      </c>
      <c r="AG860">
        <v>0</v>
      </c>
      <c r="AH860">
        <v>0</v>
      </c>
      <c r="AY860">
        <v>0</v>
      </c>
    </row>
    <row r="861" spans="1:51" x14ac:dyDescent="0.25">
      <c r="A861" s="9" t="s">
        <v>782</v>
      </c>
      <c r="F861" s="125"/>
      <c r="G861" s="125"/>
      <c r="H861" s="125"/>
      <c r="I861" s="125"/>
      <c r="J861" s="125"/>
      <c r="L861" s="52">
        <f t="shared" si="209"/>
        <v>0</v>
      </c>
      <c r="T861" s="52">
        <f t="shared" si="210"/>
        <v>0</v>
      </c>
      <c r="V861" s="51">
        <f t="shared" si="207"/>
        <v>0</v>
      </c>
      <c r="AG861">
        <v>0</v>
      </c>
      <c r="AH861">
        <v>0</v>
      </c>
      <c r="AY861">
        <v>0</v>
      </c>
    </row>
    <row r="862" spans="1:51" x14ac:dyDescent="0.25">
      <c r="A862" s="9" t="s">
        <v>783</v>
      </c>
      <c r="F862" s="125"/>
      <c r="G862" s="125"/>
      <c r="H862" s="125"/>
      <c r="I862" s="125"/>
      <c r="J862" s="125"/>
      <c r="L862" s="52">
        <f t="shared" si="209"/>
        <v>0</v>
      </c>
      <c r="T862" s="52">
        <f t="shared" si="210"/>
        <v>0</v>
      </c>
      <c r="V862" s="51">
        <f t="shared" si="207"/>
        <v>0</v>
      </c>
      <c r="AG862">
        <v>0</v>
      </c>
      <c r="AH862">
        <v>0</v>
      </c>
      <c r="AY862">
        <v>0</v>
      </c>
    </row>
    <row r="863" spans="1:51" x14ac:dyDescent="0.25">
      <c r="A863" s="9" t="s">
        <v>784</v>
      </c>
      <c r="F863" s="125"/>
      <c r="G863" s="125"/>
      <c r="H863" s="125"/>
      <c r="I863" s="125"/>
      <c r="J863" s="125"/>
      <c r="L863" s="52">
        <f t="shared" si="209"/>
        <v>0</v>
      </c>
      <c r="T863" s="52">
        <f t="shared" si="210"/>
        <v>0</v>
      </c>
      <c r="V863" s="51">
        <f t="shared" si="207"/>
        <v>0</v>
      </c>
      <c r="AG863">
        <v>0</v>
      </c>
      <c r="AH863">
        <v>0</v>
      </c>
      <c r="AY863">
        <v>0</v>
      </c>
    </row>
    <row r="864" spans="1:51" x14ac:dyDescent="0.25">
      <c r="A864" s="9" t="s">
        <v>785</v>
      </c>
      <c r="F864" s="125"/>
      <c r="G864" s="125"/>
      <c r="H864" s="125"/>
      <c r="I864" s="125"/>
      <c r="J864" s="125"/>
      <c r="L864" s="52">
        <f t="shared" si="209"/>
        <v>0</v>
      </c>
      <c r="T864" s="52">
        <f t="shared" si="210"/>
        <v>0</v>
      </c>
      <c r="V864" s="51">
        <f t="shared" si="207"/>
        <v>0</v>
      </c>
      <c r="AG864">
        <v>0</v>
      </c>
      <c r="AH864">
        <v>0</v>
      </c>
      <c r="AY864">
        <v>0</v>
      </c>
    </row>
    <row r="865" spans="1:51" x14ac:dyDescent="0.25">
      <c r="A865" s="9" t="s">
        <v>786</v>
      </c>
      <c r="C865" s="52">
        <v>100661</v>
      </c>
      <c r="D865" s="129">
        <v>2514</v>
      </c>
      <c r="E865" s="129">
        <v>93018</v>
      </c>
      <c r="F865" s="125"/>
      <c r="G865" s="125"/>
      <c r="H865" s="125"/>
      <c r="I865" s="125"/>
      <c r="J865" s="125"/>
      <c r="K865" s="122" t="s">
        <v>1360</v>
      </c>
      <c r="L865" s="122"/>
      <c r="M865" s="122"/>
      <c r="N865" s="122"/>
      <c r="O865" s="125" t="s">
        <v>1359</v>
      </c>
      <c r="P865" s="125"/>
      <c r="Q865" s="125"/>
      <c r="R865" s="125"/>
      <c r="S865" s="125" t="s">
        <v>1346</v>
      </c>
      <c r="T865" s="125"/>
      <c r="V865" s="51">
        <f t="shared" si="207"/>
        <v>0</v>
      </c>
      <c r="AG865">
        <v>0</v>
      </c>
      <c r="AH865">
        <v>0</v>
      </c>
      <c r="AY865">
        <v>0</v>
      </c>
    </row>
    <row r="866" spans="1:51" x14ac:dyDescent="0.25">
      <c r="A866" s="9" t="s">
        <v>787</v>
      </c>
      <c r="D866" s="126"/>
      <c r="E866" s="126"/>
      <c r="F866" s="125"/>
      <c r="G866" s="125"/>
      <c r="H866" s="125"/>
      <c r="I866" s="125"/>
      <c r="J866" s="125"/>
      <c r="L866" s="52">
        <f t="shared" ref="L866:L876" si="211">K866*AF$1</f>
        <v>0</v>
      </c>
      <c r="T866" s="52">
        <f t="shared" ref="T866:T876" si="212">S866*AE$855</f>
        <v>0</v>
      </c>
      <c r="V866" s="51">
        <f t="shared" si="207"/>
        <v>23586.450096603767</v>
      </c>
      <c r="AG866">
        <v>0</v>
      </c>
      <c r="AH866">
        <v>0</v>
      </c>
      <c r="AY866">
        <v>0</v>
      </c>
    </row>
    <row r="867" spans="1:51" x14ac:dyDescent="0.25">
      <c r="A867" s="9" t="s">
        <v>788</v>
      </c>
      <c r="D867" s="126"/>
      <c r="E867" s="126"/>
      <c r="F867" s="125"/>
      <c r="G867" s="125"/>
      <c r="H867" s="125"/>
      <c r="I867" s="125"/>
      <c r="J867" s="125"/>
      <c r="L867" s="52">
        <f t="shared" si="211"/>
        <v>0</v>
      </c>
      <c r="T867" s="52">
        <f t="shared" si="212"/>
        <v>0</v>
      </c>
      <c r="V867" s="51">
        <f t="shared" si="207"/>
        <v>0</v>
      </c>
      <c r="AG867">
        <v>0</v>
      </c>
      <c r="AH867">
        <v>0</v>
      </c>
      <c r="AY867">
        <v>0</v>
      </c>
    </row>
    <row r="868" spans="1:51" x14ac:dyDescent="0.25">
      <c r="A868" s="9" t="s">
        <v>789</v>
      </c>
      <c r="D868" s="126"/>
      <c r="E868" s="126"/>
      <c r="F868" s="125">
        <v>1080</v>
      </c>
      <c r="G868" s="125">
        <v>648</v>
      </c>
      <c r="H868" s="125">
        <f>AY868</f>
        <v>24374.084050869918</v>
      </c>
      <c r="I868" s="125"/>
      <c r="J868" s="125"/>
      <c r="L868" s="52">
        <f t="shared" si="211"/>
        <v>0</v>
      </c>
      <c r="T868" s="52">
        <f t="shared" si="212"/>
        <v>0</v>
      </c>
      <c r="V868" s="51">
        <f t="shared" si="207"/>
        <v>0</v>
      </c>
      <c r="AG868">
        <v>648</v>
      </c>
      <c r="AH868">
        <v>432</v>
      </c>
      <c r="AY868">
        <v>24374.084050869918</v>
      </c>
    </row>
    <row r="869" spans="1:51" x14ac:dyDescent="0.25">
      <c r="A869" s="9" t="s">
        <v>790</v>
      </c>
      <c r="D869" s="126"/>
      <c r="E869" s="126"/>
      <c r="F869" s="125"/>
      <c r="G869" s="125"/>
      <c r="H869" s="125"/>
      <c r="I869" s="125"/>
      <c r="J869" s="125"/>
      <c r="L869" s="52">
        <f t="shared" si="211"/>
        <v>0</v>
      </c>
      <c r="T869" s="52">
        <f t="shared" si="212"/>
        <v>0</v>
      </c>
      <c r="V869" s="51">
        <f t="shared" si="207"/>
        <v>0</v>
      </c>
      <c r="AG869">
        <v>0</v>
      </c>
      <c r="AH869">
        <v>0</v>
      </c>
      <c r="AY869">
        <v>0</v>
      </c>
    </row>
    <row r="870" spans="1:51" x14ac:dyDescent="0.25">
      <c r="A870" s="9" t="s">
        <v>791</v>
      </c>
      <c r="D870" s="126"/>
      <c r="E870" s="126"/>
      <c r="F870" s="125"/>
      <c r="G870" s="125"/>
      <c r="H870" s="125"/>
      <c r="I870" s="125"/>
      <c r="J870" s="125"/>
      <c r="L870" s="52">
        <f t="shared" si="211"/>
        <v>0</v>
      </c>
      <c r="S870" s="52">
        <v>25</v>
      </c>
      <c r="T870" s="52">
        <f t="shared" si="212"/>
        <v>1062.0769230769231</v>
      </c>
      <c r="V870" s="51">
        <f t="shared" si="207"/>
        <v>0</v>
      </c>
      <c r="AG870">
        <v>0</v>
      </c>
      <c r="AH870">
        <v>0</v>
      </c>
      <c r="AY870">
        <v>0</v>
      </c>
    </row>
    <row r="871" spans="1:51" x14ac:dyDescent="0.25">
      <c r="A871" s="9" t="s">
        <v>792</v>
      </c>
      <c r="D871" s="126"/>
      <c r="E871" s="126"/>
      <c r="F871" s="125"/>
      <c r="G871" s="125"/>
      <c r="H871" s="125"/>
      <c r="I871" s="125"/>
      <c r="J871" s="125"/>
      <c r="L871" s="52">
        <f t="shared" si="211"/>
        <v>0</v>
      </c>
      <c r="T871" s="52">
        <f t="shared" si="212"/>
        <v>0</v>
      </c>
      <c r="V871" s="51">
        <f t="shared" si="207"/>
        <v>0</v>
      </c>
      <c r="AG871">
        <v>0</v>
      </c>
      <c r="AH871">
        <v>0</v>
      </c>
      <c r="AY871">
        <v>0</v>
      </c>
    </row>
    <row r="872" spans="1:51" x14ac:dyDescent="0.25">
      <c r="A872" s="9" t="s">
        <v>793</v>
      </c>
      <c r="D872" s="130"/>
      <c r="E872" s="130"/>
      <c r="F872" s="125"/>
      <c r="G872" s="125"/>
      <c r="H872" s="125"/>
      <c r="I872" s="125"/>
      <c r="J872" s="125"/>
      <c r="L872" s="52">
        <f t="shared" si="211"/>
        <v>0</v>
      </c>
      <c r="S872" s="52">
        <v>25</v>
      </c>
      <c r="T872" s="52">
        <f t="shared" si="212"/>
        <v>1062.0769230769231</v>
      </c>
      <c r="V872" s="51">
        <f t="shared" si="207"/>
        <v>0</v>
      </c>
      <c r="AG872">
        <v>0</v>
      </c>
      <c r="AH872">
        <v>0</v>
      </c>
      <c r="AY872">
        <v>0</v>
      </c>
    </row>
    <row r="873" spans="1:51" x14ac:dyDescent="0.25">
      <c r="A873" s="9" t="s">
        <v>794</v>
      </c>
      <c r="H873" s="52">
        <f t="shared" ref="H873:H876" si="213">G873*$AD$1</f>
        <v>0</v>
      </c>
      <c r="L873" s="52">
        <f t="shared" si="211"/>
        <v>0</v>
      </c>
      <c r="S873" s="52">
        <v>80</v>
      </c>
      <c r="T873" s="52">
        <f t="shared" si="212"/>
        <v>3398.6461538461535</v>
      </c>
      <c r="V873" s="51" t="e">
        <f>$AY$1*#REF!</f>
        <v>#REF!</v>
      </c>
      <c r="AG873">
        <v>0</v>
      </c>
      <c r="AH873">
        <v>0</v>
      </c>
      <c r="AY873">
        <v>0</v>
      </c>
    </row>
    <row r="874" spans="1:51" x14ac:dyDescent="0.25">
      <c r="A874" s="9" t="s">
        <v>795</v>
      </c>
      <c r="H874" s="52">
        <f t="shared" si="213"/>
        <v>0</v>
      </c>
      <c r="L874" s="52">
        <f t="shared" si="211"/>
        <v>0</v>
      </c>
      <c r="S874" s="52">
        <v>50</v>
      </c>
      <c r="T874" s="52">
        <f t="shared" si="212"/>
        <v>2124.1538461538462</v>
      </c>
      <c r="V874" s="51" t="e">
        <f>$AY$1*#REF!</f>
        <v>#REF!</v>
      </c>
      <c r="AG874">
        <v>0</v>
      </c>
      <c r="AH874">
        <v>0</v>
      </c>
      <c r="AY874">
        <v>0</v>
      </c>
    </row>
    <row r="875" spans="1:51" x14ac:dyDescent="0.25">
      <c r="A875" s="9" t="s">
        <v>1314</v>
      </c>
      <c r="B875" s="52">
        <v>1</v>
      </c>
      <c r="H875" s="52">
        <f t="shared" si="213"/>
        <v>0</v>
      </c>
      <c r="L875" s="52">
        <f t="shared" si="211"/>
        <v>0</v>
      </c>
      <c r="T875" s="52">
        <f t="shared" si="212"/>
        <v>0</v>
      </c>
      <c r="V875" s="51" t="e">
        <f>$AY$1*#REF!</f>
        <v>#REF!</v>
      </c>
      <c r="AG875">
        <v>0</v>
      </c>
      <c r="AH875">
        <v>0</v>
      </c>
      <c r="AY875">
        <v>0</v>
      </c>
    </row>
    <row r="876" spans="1:51" x14ac:dyDescent="0.25">
      <c r="A876" s="9" t="s">
        <v>796</v>
      </c>
      <c r="H876" s="52">
        <f t="shared" si="213"/>
        <v>0</v>
      </c>
      <c r="L876" s="52">
        <f t="shared" si="211"/>
        <v>0</v>
      </c>
      <c r="S876" s="52">
        <v>80</v>
      </c>
      <c r="T876" s="52">
        <f t="shared" si="212"/>
        <v>3398.6461538461535</v>
      </c>
      <c r="V876" s="51">
        <f>$AY$1*H878</f>
        <v>0</v>
      </c>
      <c r="AG876">
        <v>0</v>
      </c>
      <c r="AH876">
        <v>0</v>
      </c>
      <c r="AY876">
        <v>0</v>
      </c>
    </row>
    <row r="877" spans="1:51" x14ac:dyDescent="0.25">
      <c r="A877" s="19" t="s">
        <v>638</v>
      </c>
      <c r="B877" s="20">
        <f>SUM(B856:B876)</f>
        <v>1</v>
      </c>
      <c r="C877" s="20">
        <f>SUM(C856:C876)</f>
        <v>100661</v>
      </c>
      <c r="D877" s="20"/>
      <c r="E877" s="20"/>
      <c r="F877" s="20">
        <f t="shared" ref="F877:T877" si="214">SUM(F856:F876)</f>
        <v>3594</v>
      </c>
      <c r="G877" s="20">
        <f t="shared" si="214"/>
        <v>2156.4</v>
      </c>
      <c r="H877" s="20">
        <f t="shared" si="214"/>
        <v>81111.535258172691</v>
      </c>
      <c r="I877" s="20">
        <f t="shared" si="214"/>
        <v>0</v>
      </c>
      <c r="J877" s="20">
        <f t="shared" si="214"/>
        <v>0</v>
      </c>
      <c r="K877" s="20">
        <f t="shared" si="214"/>
        <v>0</v>
      </c>
      <c r="L877" s="20">
        <f t="shared" si="214"/>
        <v>0</v>
      </c>
      <c r="M877" s="20">
        <f t="shared" si="214"/>
        <v>0</v>
      </c>
      <c r="N877" s="20">
        <f t="shared" si="214"/>
        <v>0</v>
      </c>
      <c r="O877" s="20">
        <f t="shared" si="214"/>
        <v>200</v>
      </c>
      <c r="P877" s="20">
        <f t="shared" si="214"/>
        <v>9800</v>
      </c>
      <c r="Q877" s="20">
        <f t="shared" si="214"/>
        <v>0</v>
      </c>
      <c r="R877" s="20">
        <f t="shared" si="214"/>
        <v>0</v>
      </c>
      <c r="S877" s="20">
        <f t="shared" si="214"/>
        <v>260</v>
      </c>
      <c r="T877" s="20">
        <f t="shared" si="214"/>
        <v>11045.599999999999</v>
      </c>
      <c r="U877" s="34"/>
      <c r="V877" s="51">
        <f>$AY$1*H880</f>
        <v>0</v>
      </c>
      <c r="W877" s="34"/>
      <c r="X877" s="34"/>
      <c r="Y877" s="34"/>
      <c r="Z877" s="34"/>
      <c r="AA877" s="34"/>
      <c r="AB877" s="34"/>
      <c r="AC877" s="34"/>
      <c r="AG877">
        <v>2156.4</v>
      </c>
      <c r="AH877">
        <v>1437.6000000000001</v>
      </c>
      <c r="AY877">
        <v>81111.535258172691</v>
      </c>
    </row>
    <row r="878" spans="1:51" hidden="1" x14ac:dyDescent="0.25">
      <c r="A878" s="19" t="s">
        <v>1425</v>
      </c>
      <c r="B878" s="20"/>
      <c r="C878" s="20"/>
      <c r="D878" s="20"/>
      <c r="E878" s="20"/>
      <c r="F878" s="20">
        <v>4984</v>
      </c>
      <c r="G878" s="20"/>
      <c r="H878" s="20"/>
      <c r="I878" s="20">
        <v>1390</v>
      </c>
      <c r="J878" s="20">
        <v>54029.857402891786</v>
      </c>
      <c r="K878" s="20">
        <v>0</v>
      </c>
      <c r="L878" s="20">
        <v>0</v>
      </c>
      <c r="M878" s="20">
        <v>0</v>
      </c>
      <c r="N878" s="20">
        <v>0</v>
      </c>
      <c r="O878" s="20"/>
      <c r="P878" s="20"/>
      <c r="Q878" s="20">
        <v>0</v>
      </c>
      <c r="R878" s="20">
        <v>0</v>
      </c>
      <c r="S878" s="20"/>
      <c r="T878" s="20"/>
      <c r="U878" s="34"/>
      <c r="V878" s="51">
        <f>$AY$1*H881</f>
        <v>8735.7222580013949</v>
      </c>
      <c r="W878" s="34"/>
      <c r="X878" s="34"/>
      <c r="Y878" s="34"/>
      <c r="Z878" s="34"/>
      <c r="AA878" s="34"/>
      <c r="AB878" s="34"/>
      <c r="AC878" s="34"/>
      <c r="AY878">
        <v>0</v>
      </c>
    </row>
    <row r="879" spans="1:51" x14ac:dyDescent="0.25">
      <c r="A879" s="19" t="s">
        <v>1448</v>
      </c>
      <c r="B879" s="20"/>
      <c r="C879" s="20"/>
      <c r="D879" s="20"/>
      <c r="E879" s="20"/>
      <c r="F879" s="20"/>
      <c r="G879" s="123">
        <f>H877/G877</f>
        <v>37.614327238996793</v>
      </c>
      <c r="H879" s="124"/>
      <c r="I879" s="123"/>
      <c r="J879" s="124"/>
      <c r="K879" s="123"/>
      <c r="L879" s="124"/>
      <c r="M879" s="123"/>
      <c r="N879" s="124"/>
      <c r="O879" s="123">
        <f>P877/O877</f>
        <v>49</v>
      </c>
      <c r="P879" s="124"/>
      <c r="Q879" s="123"/>
      <c r="R879" s="124"/>
      <c r="S879" s="123">
        <f>T877/S877</f>
        <v>42.483076923076915</v>
      </c>
      <c r="T879" s="124"/>
      <c r="U879" s="34"/>
      <c r="W879" s="34"/>
      <c r="X879" s="34"/>
      <c r="Y879" s="34"/>
      <c r="Z879" s="34"/>
      <c r="AA879" s="34"/>
      <c r="AB879" s="34"/>
      <c r="AC879" s="34"/>
    </row>
    <row r="880" spans="1:51" x14ac:dyDescent="0.25">
      <c r="A880" s="127" t="s">
        <v>797</v>
      </c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32"/>
      <c r="V880" s="51">
        <f t="shared" ref="V880:V892" si="215">$AY$1*H882</f>
        <v>0</v>
      </c>
      <c r="W880" s="32"/>
      <c r="X880" s="32"/>
      <c r="Y880" s="32"/>
      <c r="Z880" s="32"/>
      <c r="AA880" s="32"/>
      <c r="AB880" s="32"/>
      <c r="AC880" s="32"/>
      <c r="AE880">
        <v>44.711578947368423</v>
      </c>
      <c r="AG880">
        <v>0</v>
      </c>
      <c r="AH880">
        <v>0</v>
      </c>
      <c r="AY880">
        <v>0</v>
      </c>
    </row>
    <row r="881" spans="1:51" x14ac:dyDescent="0.25">
      <c r="A881" s="9" t="s">
        <v>798</v>
      </c>
      <c r="F881" s="52">
        <v>400</v>
      </c>
      <c r="G881" s="52">
        <v>240</v>
      </c>
      <c r="H881" s="52">
        <f>AY881</f>
        <v>9027.4385373592286</v>
      </c>
      <c r="K881" s="52">
        <v>75</v>
      </c>
      <c r="L881" s="52">
        <f t="shared" ref="L881:L898" si="216">K881*AF$1</f>
        <v>2250</v>
      </c>
      <c r="S881" s="125" t="s">
        <v>1332</v>
      </c>
      <c r="T881" s="125"/>
      <c r="V881" s="51">
        <f t="shared" si="215"/>
        <v>0</v>
      </c>
      <c r="AG881">
        <v>240</v>
      </c>
      <c r="AH881">
        <v>160</v>
      </c>
      <c r="AY881">
        <v>9027.4385373592286</v>
      </c>
    </row>
    <row r="882" spans="1:51" x14ac:dyDescent="0.25">
      <c r="A882" s="9" t="s">
        <v>799</v>
      </c>
      <c r="H882" s="52">
        <f t="shared" ref="H882:H898" si="217">AY882</f>
        <v>0</v>
      </c>
      <c r="L882" s="52">
        <f t="shared" si="216"/>
        <v>0</v>
      </c>
      <c r="O882" s="52">
        <v>40</v>
      </c>
      <c r="P882" s="52">
        <v>1800</v>
      </c>
      <c r="T882" s="52">
        <f t="shared" ref="T882:T898" si="218">S882*AE$880</f>
        <v>0</v>
      </c>
      <c r="V882" s="51">
        <f t="shared" si="215"/>
        <v>0</v>
      </c>
      <c r="AG882">
        <v>0</v>
      </c>
      <c r="AH882">
        <v>0</v>
      </c>
      <c r="AY882">
        <v>0</v>
      </c>
    </row>
    <row r="883" spans="1:51" x14ac:dyDescent="0.25">
      <c r="A883" s="13" t="s">
        <v>800</v>
      </c>
      <c r="F883" s="53"/>
      <c r="G883" s="53"/>
      <c r="H883" s="52">
        <f t="shared" si="217"/>
        <v>0</v>
      </c>
      <c r="K883" s="53"/>
      <c r="L883" s="52">
        <f t="shared" si="216"/>
        <v>0</v>
      </c>
      <c r="O883" s="53">
        <v>40</v>
      </c>
      <c r="P883" s="53">
        <v>1800</v>
      </c>
      <c r="Q883" s="53"/>
      <c r="R883" s="53"/>
      <c r="S883" s="53"/>
      <c r="T883" s="52">
        <f t="shared" si="218"/>
        <v>0</v>
      </c>
      <c r="V883" s="51">
        <f t="shared" si="215"/>
        <v>0</v>
      </c>
      <c r="AG883">
        <v>0</v>
      </c>
      <c r="AH883">
        <v>0</v>
      </c>
      <c r="AY883">
        <v>0</v>
      </c>
    </row>
    <row r="884" spans="1:51" x14ac:dyDescent="0.25">
      <c r="A884" s="14" t="s">
        <v>801</v>
      </c>
      <c r="F884" s="53"/>
      <c r="G884" s="53"/>
      <c r="H884" s="52">
        <f t="shared" si="217"/>
        <v>0</v>
      </c>
      <c r="K884" s="53"/>
      <c r="L884" s="52">
        <f t="shared" si="216"/>
        <v>0</v>
      </c>
      <c r="O884" s="54"/>
      <c r="P884" s="54"/>
      <c r="Q884" s="54"/>
      <c r="R884" s="54"/>
      <c r="S884" s="53">
        <v>15</v>
      </c>
      <c r="T884" s="52">
        <f t="shared" si="218"/>
        <v>670.67368421052629</v>
      </c>
      <c r="V884" s="51">
        <f t="shared" si="215"/>
        <v>3821.8784878756105</v>
      </c>
      <c r="AG884">
        <v>0</v>
      </c>
      <c r="AH884">
        <v>0</v>
      </c>
      <c r="AY884">
        <v>0</v>
      </c>
    </row>
    <row r="885" spans="1:51" x14ac:dyDescent="0.25">
      <c r="A885" s="14" t="s">
        <v>802</v>
      </c>
      <c r="F885" s="53"/>
      <c r="G885" s="53"/>
      <c r="H885" s="52">
        <f t="shared" si="217"/>
        <v>0</v>
      </c>
      <c r="L885" s="52">
        <f t="shared" si="216"/>
        <v>0</v>
      </c>
      <c r="O885" s="54"/>
      <c r="P885" s="54"/>
      <c r="Q885" s="54"/>
      <c r="R885" s="54"/>
      <c r="S885" s="53">
        <v>15</v>
      </c>
      <c r="T885" s="52">
        <f t="shared" si="218"/>
        <v>670.67368421052629</v>
      </c>
      <c r="V885" s="51">
        <f t="shared" si="215"/>
        <v>0</v>
      </c>
      <c r="AG885">
        <v>0</v>
      </c>
      <c r="AH885">
        <v>0</v>
      </c>
      <c r="AY885">
        <v>0</v>
      </c>
    </row>
    <row r="886" spans="1:51" x14ac:dyDescent="0.25">
      <c r="A886" s="9" t="s">
        <v>803</v>
      </c>
      <c r="D886" s="129">
        <v>9</v>
      </c>
      <c r="E886" s="129">
        <v>300</v>
      </c>
      <c r="F886" s="52">
        <v>175</v>
      </c>
      <c r="G886" s="52">
        <v>105</v>
      </c>
      <c r="H886" s="52">
        <f t="shared" si="217"/>
        <v>3949.5043600946628</v>
      </c>
      <c r="K886" s="52">
        <v>37.5</v>
      </c>
      <c r="L886" s="52">
        <f t="shared" si="216"/>
        <v>1125</v>
      </c>
      <c r="O886" s="52">
        <v>40</v>
      </c>
      <c r="P886" s="52">
        <v>1800</v>
      </c>
      <c r="T886" s="52">
        <f t="shared" si="218"/>
        <v>0</v>
      </c>
      <c r="V886" s="51">
        <f t="shared" si="215"/>
        <v>0</v>
      </c>
      <c r="AG886">
        <v>105</v>
      </c>
      <c r="AH886">
        <v>70</v>
      </c>
      <c r="AY886">
        <v>3949.5043600946628</v>
      </c>
    </row>
    <row r="887" spans="1:51" x14ac:dyDescent="0.25">
      <c r="A887" s="16" t="s">
        <v>804</v>
      </c>
      <c r="D887" s="130"/>
      <c r="E887" s="130"/>
      <c r="F887" s="71"/>
      <c r="G887" s="71"/>
      <c r="H887" s="52">
        <f t="shared" si="217"/>
        <v>0</v>
      </c>
      <c r="L887" s="52">
        <f t="shared" si="216"/>
        <v>0</v>
      </c>
      <c r="O887" s="52">
        <v>110</v>
      </c>
      <c r="P887" s="52">
        <v>4950</v>
      </c>
      <c r="T887" s="52">
        <f t="shared" si="218"/>
        <v>0</v>
      </c>
      <c r="V887" s="51">
        <f t="shared" si="215"/>
        <v>0</v>
      </c>
      <c r="AG887">
        <v>0</v>
      </c>
      <c r="AH887">
        <v>0</v>
      </c>
      <c r="AY887">
        <v>0</v>
      </c>
    </row>
    <row r="888" spans="1:51" x14ac:dyDescent="0.25">
      <c r="A888" s="14" t="s">
        <v>805</v>
      </c>
      <c r="D888" s="52">
        <v>420</v>
      </c>
      <c r="E888" s="52">
        <v>16800</v>
      </c>
      <c r="H888" s="52">
        <f t="shared" si="217"/>
        <v>0</v>
      </c>
      <c r="L888" s="52">
        <f t="shared" si="216"/>
        <v>0</v>
      </c>
      <c r="S888" s="52">
        <v>30</v>
      </c>
      <c r="T888" s="52">
        <f t="shared" si="218"/>
        <v>1341.3473684210526</v>
      </c>
      <c r="V888" s="51">
        <f t="shared" si="215"/>
        <v>5241.4333548008372</v>
      </c>
      <c r="AG888">
        <v>0</v>
      </c>
      <c r="AH888">
        <v>0</v>
      </c>
      <c r="AY888">
        <v>0</v>
      </c>
    </row>
    <row r="889" spans="1:51" x14ac:dyDescent="0.25">
      <c r="A889" s="14" t="s">
        <v>806</v>
      </c>
      <c r="H889" s="52">
        <f t="shared" si="217"/>
        <v>0</v>
      </c>
      <c r="L889" s="52">
        <f t="shared" si="216"/>
        <v>0</v>
      </c>
      <c r="T889" s="52">
        <f t="shared" si="218"/>
        <v>0</v>
      </c>
      <c r="V889" s="51">
        <f t="shared" si="215"/>
        <v>0</v>
      </c>
      <c r="AG889">
        <v>0</v>
      </c>
      <c r="AH889">
        <v>0</v>
      </c>
      <c r="AY889">
        <v>0</v>
      </c>
    </row>
    <row r="890" spans="1:51" x14ac:dyDescent="0.25">
      <c r="A890" s="14" t="s">
        <v>807</v>
      </c>
      <c r="C890" s="52">
        <v>48035.5</v>
      </c>
      <c r="F890" s="53">
        <v>240</v>
      </c>
      <c r="G890" s="53">
        <v>144</v>
      </c>
      <c r="H890" s="52">
        <f t="shared" si="217"/>
        <v>5416.4631224155373</v>
      </c>
      <c r="K890" s="53">
        <v>120</v>
      </c>
      <c r="L890" s="52">
        <f t="shared" si="216"/>
        <v>3600</v>
      </c>
      <c r="O890" s="54"/>
      <c r="P890" s="54"/>
      <c r="Q890" s="54">
        <v>100</v>
      </c>
      <c r="R890" s="54">
        <v>4500</v>
      </c>
      <c r="S890" s="52">
        <v>25</v>
      </c>
      <c r="T890" s="52">
        <f t="shared" si="218"/>
        <v>1117.7894736842106</v>
      </c>
      <c r="V890" s="51">
        <f t="shared" si="215"/>
        <v>0</v>
      </c>
      <c r="AG890">
        <v>144</v>
      </c>
      <c r="AH890">
        <v>96</v>
      </c>
      <c r="AY890">
        <v>5416.4631224155373</v>
      </c>
    </row>
    <row r="891" spans="1:51" x14ac:dyDescent="0.25">
      <c r="A891" s="14" t="s">
        <v>808</v>
      </c>
      <c r="F891" s="53"/>
      <c r="G891" s="53"/>
      <c r="H891" s="52">
        <f t="shared" si="217"/>
        <v>0</v>
      </c>
      <c r="K891" s="53"/>
      <c r="L891" s="52">
        <f t="shared" si="216"/>
        <v>0</v>
      </c>
      <c r="O891" s="54"/>
      <c r="P891" s="54"/>
      <c r="Q891" s="54"/>
      <c r="R891" s="54"/>
      <c r="S891" s="53">
        <v>15</v>
      </c>
      <c r="T891" s="52">
        <f t="shared" si="218"/>
        <v>670.67368421052629</v>
      </c>
      <c r="V891" s="51">
        <f t="shared" si="215"/>
        <v>0</v>
      </c>
      <c r="AG891">
        <v>0</v>
      </c>
      <c r="AH891">
        <v>0</v>
      </c>
      <c r="AY891">
        <v>0</v>
      </c>
    </row>
    <row r="892" spans="1:51" x14ac:dyDescent="0.25">
      <c r="A892" s="9" t="s">
        <v>809</v>
      </c>
      <c r="H892" s="52">
        <f t="shared" si="217"/>
        <v>0</v>
      </c>
      <c r="L892" s="52">
        <f t="shared" si="216"/>
        <v>0</v>
      </c>
      <c r="O892" s="52">
        <v>80</v>
      </c>
      <c r="P892" s="52">
        <v>3600</v>
      </c>
      <c r="T892" s="52">
        <f t="shared" si="218"/>
        <v>0</v>
      </c>
      <c r="V892" s="51">
        <f t="shared" si="215"/>
        <v>0</v>
      </c>
      <c r="AG892">
        <v>0</v>
      </c>
      <c r="AH892">
        <v>0</v>
      </c>
      <c r="AY892">
        <v>0</v>
      </c>
    </row>
    <row r="893" spans="1:51" x14ac:dyDescent="0.25">
      <c r="A893" s="12" t="s">
        <v>810</v>
      </c>
      <c r="H893" s="52">
        <f t="shared" si="217"/>
        <v>0</v>
      </c>
      <c r="L893" s="52">
        <f t="shared" si="216"/>
        <v>0</v>
      </c>
      <c r="O893" s="52">
        <v>85</v>
      </c>
      <c r="P893" s="52">
        <v>3825</v>
      </c>
      <c r="S893" s="52">
        <v>25</v>
      </c>
      <c r="T893" s="52">
        <f t="shared" si="218"/>
        <v>1117.7894736842106</v>
      </c>
      <c r="V893" s="51" t="e">
        <f>$AY$1*#REF!</f>
        <v>#REF!</v>
      </c>
      <c r="AG893">
        <v>0</v>
      </c>
      <c r="AH893">
        <v>0</v>
      </c>
      <c r="AY893">
        <v>0</v>
      </c>
    </row>
    <row r="894" spans="1:51" x14ac:dyDescent="0.25">
      <c r="A894" s="9" t="s">
        <v>811</v>
      </c>
      <c r="H894" s="52">
        <f t="shared" si="217"/>
        <v>0</v>
      </c>
      <c r="L894" s="52">
        <f t="shared" si="216"/>
        <v>0</v>
      </c>
      <c r="O894" s="52">
        <v>50</v>
      </c>
      <c r="P894" s="52">
        <v>2250</v>
      </c>
      <c r="T894" s="52">
        <f t="shared" si="218"/>
        <v>0</v>
      </c>
      <c r="V894" s="51" t="e">
        <f>$AY$1*#REF!</f>
        <v>#REF!</v>
      </c>
      <c r="AG894">
        <v>0</v>
      </c>
      <c r="AH894">
        <v>0</v>
      </c>
      <c r="AY894">
        <v>0</v>
      </c>
    </row>
    <row r="895" spans="1:51" x14ac:dyDescent="0.25">
      <c r="A895" s="14" t="s">
        <v>812</v>
      </c>
      <c r="F895" s="53"/>
      <c r="G895" s="53"/>
      <c r="H895" s="52">
        <f t="shared" si="217"/>
        <v>0</v>
      </c>
      <c r="K895" s="53"/>
      <c r="L895" s="52">
        <f t="shared" si="216"/>
        <v>0</v>
      </c>
      <c r="O895" s="54"/>
      <c r="P895" s="54"/>
      <c r="Q895" s="54"/>
      <c r="R895" s="54"/>
      <c r="S895" s="52">
        <v>20</v>
      </c>
      <c r="T895" s="52">
        <f t="shared" si="218"/>
        <v>894.23157894736846</v>
      </c>
      <c r="V895" s="51" t="e">
        <f>$AY$1*#REF!</f>
        <v>#REF!</v>
      </c>
      <c r="AG895">
        <v>0</v>
      </c>
      <c r="AH895">
        <v>0</v>
      </c>
      <c r="AY895">
        <v>0</v>
      </c>
    </row>
    <row r="896" spans="1:51" x14ac:dyDescent="0.25">
      <c r="A896" s="14" t="s">
        <v>813</v>
      </c>
      <c r="D896" s="52">
        <v>1400</v>
      </c>
      <c r="F896" s="53"/>
      <c r="G896" s="53"/>
      <c r="H896" s="52">
        <f t="shared" si="217"/>
        <v>0</v>
      </c>
      <c r="K896" s="53"/>
      <c r="L896" s="52">
        <f t="shared" si="216"/>
        <v>0</v>
      </c>
      <c r="O896" s="54"/>
      <c r="P896" s="54"/>
      <c r="Q896" s="54"/>
      <c r="R896" s="54"/>
      <c r="S896" s="53">
        <v>10</v>
      </c>
      <c r="T896" s="52">
        <f t="shared" si="218"/>
        <v>447.11578947368423</v>
      </c>
      <c r="V896" s="51">
        <f>$AY$1*H897</f>
        <v>0</v>
      </c>
      <c r="AG896">
        <v>0</v>
      </c>
      <c r="AH896">
        <v>0</v>
      </c>
      <c r="AY896">
        <v>0</v>
      </c>
    </row>
    <row r="897" spans="1:51" x14ac:dyDescent="0.25">
      <c r="A897" s="9" t="s">
        <v>814</v>
      </c>
      <c r="C897" s="52">
        <v>48035.5</v>
      </c>
      <c r="F897" s="53"/>
      <c r="G897" s="48"/>
      <c r="H897" s="52">
        <f t="shared" si="217"/>
        <v>0</v>
      </c>
      <c r="I897" s="53"/>
      <c r="L897" s="52">
        <f t="shared" si="216"/>
        <v>0</v>
      </c>
      <c r="T897" s="52">
        <f t="shared" si="218"/>
        <v>0</v>
      </c>
      <c r="V897" s="51">
        <f>$AY$1*H899</f>
        <v>17799.03410067784</v>
      </c>
      <c r="AG897">
        <v>0</v>
      </c>
      <c r="AH897">
        <v>0</v>
      </c>
      <c r="AY897">
        <v>0</v>
      </c>
    </row>
    <row r="898" spans="1:51" x14ac:dyDescent="0.25">
      <c r="A898" s="14" t="s">
        <v>1308</v>
      </c>
      <c r="D898" s="52">
        <v>495</v>
      </c>
      <c r="E898" s="52">
        <v>15345</v>
      </c>
      <c r="F898" s="53"/>
      <c r="G898" s="53"/>
      <c r="H898" s="52">
        <f t="shared" si="217"/>
        <v>0</v>
      </c>
      <c r="L898" s="52">
        <f t="shared" si="216"/>
        <v>0</v>
      </c>
      <c r="O898" s="54"/>
      <c r="P898" s="54"/>
      <c r="Q898" s="54"/>
      <c r="R898" s="54"/>
      <c r="S898" s="53">
        <v>35</v>
      </c>
      <c r="T898" s="52">
        <f t="shared" si="218"/>
        <v>1564.9052631578948</v>
      </c>
      <c r="V898" s="51">
        <f>$AY$1*H900</f>
        <v>0</v>
      </c>
      <c r="AG898">
        <v>0</v>
      </c>
      <c r="AH898">
        <v>0</v>
      </c>
      <c r="AY898">
        <v>0</v>
      </c>
    </row>
    <row r="899" spans="1:51" x14ac:dyDescent="0.25">
      <c r="A899" s="19" t="s">
        <v>638</v>
      </c>
      <c r="B899" s="20">
        <f>SUM(B881:B898)</f>
        <v>0</v>
      </c>
      <c r="C899" s="20">
        <f t="shared" ref="C899:T899" si="219">SUM(C881:C898)</f>
        <v>96071</v>
      </c>
      <c r="D899" s="20">
        <f t="shared" si="219"/>
        <v>2324</v>
      </c>
      <c r="E899" s="20">
        <f t="shared" si="219"/>
        <v>32445</v>
      </c>
      <c r="F899" s="20">
        <f t="shared" si="219"/>
        <v>815</v>
      </c>
      <c r="G899" s="20">
        <f t="shared" si="219"/>
        <v>489</v>
      </c>
      <c r="H899" s="20">
        <f t="shared" si="219"/>
        <v>18393.406019869428</v>
      </c>
      <c r="I899" s="20">
        <f t="shared" si="219"/>
        <v>0</v>
      </c>
      <c r="J899" s="20">
        <f t="shared" si="219"/>
        <v>0</v>
      </c>
      <c r="K899" s="20">
        <f t="shared" si="219"/>
        <v>232.5</v>
      </c>
      <c r="L899" s="20">
        <f t="shared" si="219"/>
        <v>6975</v>
      </c>
      <c r="M899" s="20">
        <f t="shared" si="219"/>
        <v>0</v>
      </c>
      <c r="N899" s="20">
        <f t="shared" si="219"/>
        <v>0</v>
      </c>
      <c r="O899" s="20">
        <f t="shared" si="219"/>
        <v>445</v>
      </c>
      <c r="P899" s="20">
        <f t="shared" si="219"/>
        <v>20025</v>
      </c>
      <c r="Q899" s="20">
        <f t="shared" si="219"/>
        <v>100</v>
      </c>
      <c r="R899" s="20">
        <f t="shared" si="219"/>
        <v>4500</v>
      </c>
      <c r="S899" s="20">
        <f t="shared" si="219"/>
        <v>190</v>
      </c>
      <c r="T899" s="20">
        <f t="shared" si="219"/>
        <v>8495.2000000000007</v>
      </c>
      <c r="U899" s="34"/>
      <c r="V899" s="51">
        <f>$AY$1*H902</f>
        <v>0</v>
      </c>
      <c r="W899" s="34"/>
      <c r="X899" s="34"/>
      <c r="Y899" s="34"/>
      <c r="Z899" s="34"/>
      <c r="AA899" s="34"/>
      <c r="AB899" s="34"/>
      <c r="AC899" s="34"/>
      <c r="AG899">
        <v>489</v>
      </c>
      <c r="AH899">
        <v>326</v>
      </c>
      <c r="AY899">
        <v>18393.406019869431</v>
      </c>
    </row>
    <row r="900" spans="1:51" hidden="1" x14ac:dyDescent="0.25">
      <c r="A900" s="19" t="s">
        <v>1425</v>
      </c>
      <c r="B900" s="20">
        <v>0</v>
      </c>
      <c r="C900" s="20"/>
      <c r="D900" s="20">
        <v>2774</v>
      </c>
      <c r="E900" s="20">
        <v>50445</v>
      </c>
      <c r="F900" s="20">
        <v>1595</v>
      </c>
      <c r="G900" s="20"/>
      <c r="H900" s="20"/>
      <c r="I900" s="20">
        <v>780</v>
      </c>
      <c r="J900" s="20">
        <v>30318.91278723424</v>
      </c>
      <c r="K900" s="20"/>
      <c r="L900" s="20"/>
      <c r="M900" s="20">
        <v>0</v>
      </c>
      <c r="N900" s="20">
        <v>0</v>
      </c>
      <c r="O900" s="20"/>
      <c r="P900" s="20"/>
      <c r="Q900" s="20">
        <v>100</v>
      </c>
      <c r="R900" s="20">
        <v>4500</v>
      </c>
      <c r="S900" s="20"/>
      <c r="T900" s="20"/>
      <c r="U900" s="34"/>
      <c r="V900" s="51">
        <f>$AY$1*H903</f>
        <v>0</v>
      </c>
      <c r="W900" s="34"/>
      <c r="X900" s="34"/>
      <c r="Y900" s="34"/>
      <c r="Z900" s="34"/>
      <c r="AA900" s="34"/>
      <c r="AB900" s="34"/>
      <c r="AC900" s="34"/>
      <c r="AY900">
        <v>0</v>
      </c>
    </row>
    <row r="901" spans="1:51" x14ac:dyDescent="0.25">
      <c r="A901" s="19" t="s">
        <v>1448</v>
      </c>
      <c r="B901" s="20"/>
      <c r="C901" s="20"/>
      <c r="D901" s="20"/>
      <c r="E901" s="20"/>
      <c r="F901" s="20"/>
      <c r="G901" s="123">
        <f>H899/G899</f>
        <v>37.614327238996786</v>
      </c>
      <c r="H901" s="124"/>
      <c r="I901" s="123"/>
      <c r="J901" s="124"/>
      <c r="K901" s="123">
        <f>L899/K899</f>
        <v>30</v>
      </c>
      <c r="L901" s="124"/>
      <c r="M901" s="123"/>
      <c r="N901" s="124"/>
      <c r="O901" s="123">
        <f>P899/O899</f>
        <v>45</v>
      </c>
      <c r="P901" s="124"/>
      <c r="Q901" s="123"/>
      <c r="R901" s="124"/>
      <c r="S901" s="123">
        <f>T899/S899</f>
        <v>44.711578947368423</v>
      </c>
      <c r="T901" s="124"/>
      <c r="U901" s="34"/>
      <c r="W901" s="34"/>
      <c r="X901" s="34"/>
      <c r="Y901" s="34"/>
      <c r="Z901" s="34"/>
      <c r="AA901" s="34"/>
      <c r="AB901" s="34"/>
      <c r="AC901" s="34"/>
    </row>
    <row r="902" spans="1:51" x14ac:dyDescent="0.25">
      <c r="A902" s="127" t="s">
        <v>815</v>
      </c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32"/>
      <c r="V902" s="51" t="e">
        <f>$AY$1*#REF!</f>
        <v>#REF!</v>
      </c>
      <c r="W902" s="32"/>
      <c r="X902" s="32"/>
      <c r="Y902" s="32"/>
      <c r="Z902" s="32"/>
      <c r="AA902" s="32"/>
      <c r="AB902" s="32"/>
      <c r="AC902" s="32"/>
      <c r="AE902">
        <v>40.880653021442498</v>
      </c>
      <c r="AG902">
        <v>0</v>
      </c>
      <c r="AH902">
        <v>0</v>
      </c>
      <c r="AY902">
        <v>0</v>
      </c>
    </row>
    <row r="903" spans="1:51" x14ac:dyDescent="0.25">
      <c r="A903" s="14" t="s">
        <v>1440</v>
      </c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72">
        <v>620</v>
      </c>
      <c r="P903" s="72">
        <v>44820</v>
      </c>
      <c r="Q903" s="68"/>
      <c r="R903" s="68"/>
      <c r="S903" s="68"/>
      <c r="T903" s="68"/>
      <c r="U903" s="32"/>
      <c r="V903" s="51">
        <f>$AY$1*H904</f>
        <v>4367.8611290006975</v>
      </c>
      <c r="W903" s="32"/>
      <c r="X903" s="32"/>
      <c r="Y903" s="32"/>
      <c r="Z903" s="32"/>
      <c r="AA903" s="32"/>
      <c r="AB903" s="32"/>
      <c r="AC903" s="32"/>
      <c r="AY903">
        <v>0</v>
      </c>
    </row>
    <row r="904" spans="1:51" x14ac:dyDescent="0.25">
      <c r="A904" s="9" t="s">
        <v>816</v>
      </c>
      <c r="F904" s="52">
        <v>200</v>
      </c>
      <c r="G904" s="52">
        <v>120</v>
      </c>
      <c r="H904" s="52">
        <f>AY904</f>
        <v>4513.7192686796143</v>
      </c>
      <c r="K904" s="52">
        <v>74</v>
      </c>
      <c r="L904" s="52">
        <f>K904*AF$1</f>
        <v>2220</v>
      </c>
      <c r="T904" s="52">
        <f>S904*AE$902</f>
        <v>0</v>
      </c>
      <c r="V904" s="51" t="e">
        <f>$AY$1*#REF!</f>
        <v>#REF!</v>
      </c>
      <c r="AG904">
        <v>120</v>
      </c>
      <c r="AH904">
        <v>80</v>
      </c>
      <c r="AY904">
        <v>4513.7192686796143</v>
      </c>
    </row>
    <row r="905" spans="1:51" x14ac:dyDescent="0.25">
      <c r="A905" s="13" t="s">
        <v>817</v>
      </c>
      <c r="C905" s="53"/>
      <c r="D905" s="53"/>
      <c r="E905" s="53"/>
      <c r="F905" s="53">
        <v>360</v>
      </c>
      <c r="G905" s="52">
        <v>720</v>
      </c>
      <c r="H905" s="52">
        <f t="shared" ref="H905:H907" si="220">AY905</f>
        <v>27082.315612077688</v>
      </c>
      <c r="I905" s="53">
        <v>360</v>
      </c>
      <c r="J905" s="52">
        <f>I905*$AD$1</f>
        <v>13993.34436333888</v>
      </c>
      <c r="K905" s="53"/>
      <c r="L905" s="52">
        <f>K905*AF$1</f>
        <v>0</v>
      </c>
      <c r="O905" s="53"/>
      <c r="P905" s="53"/>
      <c r="Q905" s="53"/>
      <c r="R905" s="53"/>
      <c r="S905" s="53"/>
      <c r="T905" s="52">
        <f>S905*AE$902</f>
        <v>0</v>
      </c>
      <c r="V905" s="51">
        <f>$AY$1*H907</f>
        <v>4367.8611290006975</v>
      </c>
      <c r="AG905">
        <v>0</v>
      </c>
      <c r="AH905">
        <v>0</v>
      </c>
      <c r="AY905">
        <v>27082.315612077688</v>
      </c>
    </row>
    <row r="906" spans="1:51" x14ac:dyDescent="0.25">
      <c r="A906" s="9" t="s">
        <v>818</v>
      </c>
      <c r="F906" s="52">
        <v>200</v>
      </c>
      <c r="G906" s="52">
        <v>120</v>
      </c>
      <c r="H906" s="52">
        <f t="shared" si="220"/>
        <v>4513.7192686796143</v>
      </c>
      <c r="K906" s="52">
        <v>74</v>
      </c>
      <c r="L906" s="52">
        <f>K906*AF$1</f>
        <v>2220</v>
      </c>
      <c r="T906" s="52">
        <f>S906*AE$902</f>
        <v>0</v>
      </c>
      <c r="V906" s="51" t="e">
        <f>$AY$1*#REF!</f>
        <v>#REF!</v>
      </c>
      <c r="AG906">
        <v>120</v>
      </c>
      <c r="AH906">
        <v>80</v>
      </c>
      <c r="AY906">
        <v>4513.7192686796143</v>
      </c>
    </row>
    <row r="907" spans="1:51" x14ac:dyDescent="0.25">
      <c r="A907" s="15" t="s">
        <v>819</v>
      </c>
      <c r="F907" s="53">
        <v>200</v>
      </c>
      <c r="G907" s="53">
        <v>120</v>
      </c>
      <c r="H907" s="52">
        <f t="shared" si="220"/>
        <v>4513.7192686796143</v>
      </c>
      <c r="K907" s="52">
        <v>73</v>
      </c>
      <c r="L907" s="52">
        <f>K907*AF$1</f>
        <v>2190</v>
      </c>
      <c r="O907" s="53"/>
      <c r="P907" s="53"/>
      <c r="Q907" s="53"/>
      <c r="R907" s="53"/>
      <c r="S907" s="53"/>
      <c r="T907" s="52">
        <f>S907*AE$902</f>
        <v>0</v>
      </c>
      <c r="V907" s="51" t="e">
        <f>$AY$1*#REF!</f>
        <v>#REF!</v>
      </c>
      <c r="AG907">
        <v>120</v>
      </c>
      <c r="AH907">
        <v>80</v>
      </c>
      <c r="AY907">
        <v>4513.7192686796143</v>
      </c>
    </row>
    <row r="908" spans="1:51" x14ac:dyDescent="0.25">
      <c r="A908" s="9" t="s">
        <v>820</v>
      </c>
      <c r="B908" s="125">
        <v>1</v>
      </c>
      <c r="D908" s="132"/>
      <c r="E908" s="132"/>
      <c r="F908" s="52">
        <v>400</v>
      </c>
      <c r="G908" s="52">
        <v>240</v>
      </c>
      <c r="H908" s="52">
        <f>AY908</f>
        <v>9027.4385373592286</v>
      </c>
      <c r="K908" s="122" t="s">
        <v>1360</v>
      </c>
      <c r="L908" s="122"/>
      <c r="M908" s="122"/>
      <c r="N908" s="122"/>
      <c r="S908" s="125" t="s">
        <v>1332</v>
      </c>
      <c r="T908" s="125"/>
      <c r="V908" s="51">
        <f>$AY$1*H910</f>
        <v>20092.161193403212</v>
      </c>
      <c r="AG908">
        <v>240</v>
      </c>
      <c r="AH908">
        <v>160</v>
      </c>
      <c r="AY908">
        <v>9027.4385373592286</v>
      </c>
    </row>
    <row r="909" spans="1:51" x14ac:dyDescent="0.25">
      <c r="A909" s="9" t="s">
        <v>1315</v>
      </c>
      <c r="B909" s="125"/>
      <c r="D909" s="132"/>
      <c r="E909" s="132"/>
      <c r="F909" s="52">
        <v>950</v>
      </c>
      <c r="G909" s="52">
        <v>570</v>
      </c>
      <c r="H909" s="52">
        <f t="shared" ref="H909:H916" si="221">AY909</f>
        <v>21440.166526228168</v>
      </c>
      <c r="K909" s="122" t="s">
        <v>1360</v>
      </c>
      <c r="L909" s="122"/>
      <c r="M909" s="122"/>
      <c r="N909" s="122"/>
      <c r="O909" s="125" t="s">
        <v>1357</v>
      </c>
      <c r="P909" s="125"/>
      <c r="Q909" s="125"/>
      <c r="R909" s="125"/>
      <c r="S909" s="125"/>
      <c r="T909" s="125"/>
      <c r="V909" s="51">
        <f>$AY$1*H911</f>
        <v>38873.964048106209</v>
      </c>
      <c r="AG909">
        <v>570</v>
      </c>
      <c r="AH909">
        <v>380</v>
      </c>
      <c r="AY909">
        <v>21440.166526228168</v>
      </c>
    </row>
    <row r="910" spans="1:51" x14ac:dyDescent="0.25">
      <c r="A910" s="9" t="s">
        <v>1316</v>
      </c>
      <c r="B910" s="125"/>
      <c r="D910" s="133"/>
      <c r="E910" s="133"/>
      <c r="F910" s="52">
        <v>920</v>
      </c>
      <c r="G910" s="52">
        <v>552</v>
      </c>
      <c r="H910" s="52">
        <f t="shared" si="221"/>
        <v>20763.10863592623</v>
      </c>
      <c r="K910" s="122" t="s">
        <v>1360</v>
      </c>
      <c r="L910" s="122"/>
      <c r="M910" s="122"/>
      <c r="N910" s="122"/>
      <c r="O910" s="125" t="s">
        <v>1332</v>
      </c>
      <c r="P910" s="125"/>
      <c r="S910" s="125" t="s">
        <v>1346</v>
      </c>
      <c r="T910" s="125"/>
      <c r="V910" s="51">
        <f>$AY$1*H912</f>
        <v>0</v>
      </c>
      <c r="AG910">
        <v>552</v>
      </c>
      <c r="AH910">
        <v>368</v>
      </c>
      <c r="AY910">
        <v>20763.10863592623</v>
      </c>
    </row>
    <row r="911" spans="1:51" x14ac:dyDescent="0.25">
      <c r="A911" s="12" t="s">
        <v>821</v>
      </c>
      <c r="D911" s="129">
        <v>2926</v>
      </c>
      <c r="E911" s="129">
        <v>109700</v>
      </c>
      <c r="F911" s="52">
        <v>1250</v>
      </c>
      <c r="G911" s="52">
        <v>1068</v>
      </c>
      <c r="H911" s="52">
        <f t="shared" si="221"/>
        <v>40172.10149124857</v>
      </c>
      <c r="L911" s="52">
        <f>K911*AF$1</f>
        <v>0</v>
      </c>
      <c r="S911" s="52">
        <v>1782</v>
      </c>
      <c r="T911" s="52">
        <f>S911*AE$902</f>
        <v>72849.323684210525</v>
      </c>
      <c r="V911" s="51" t="e">
        <f>$AY$1*#REF!</f>
        <v>#REF!</v>
      </c>
      <c r="AG911">
        <v>750</v>
      </c>
      <c r="AH911">
        <v>500</v>
      </c>
      <c r="AY911">
        <v>40172.10149124857</v>
      </c>
    </row>
    <row r="912" spans="1:51" x14ac:dyDescent="0.25">
      <c r="A912" s="9" t="s">
        <v>822</v>
      </c>
      <c r="C912" s="52">
        <v>70000</v>
      </c>
      <c r="D912" s="126"/>
      <c r="E912" s="126"/>
      <c r="F912" s="52">
        <v>520</v>
      </c>
      <c r="H912" s="52">
        <f t="shared" si="221"/>
        <v>0</v>
      </c>
      <c r="I912" s="52">
        <v>520</v>
      </c>
      <c r="J912" s="52">
        <f>I912*$AD$1</f>
        <v>20212.608524822826</v>
      </c>
      <c r="L912" s="52">
        <f>K912*AF$1</f>
        <v>0</v>
      </c>
      <c r="T912" s="52">
        <f>S912*AE$902</f>
        <v>0</v>
      </c>
      <c r="V912" s="51">
        <f>$AY$1*H913</f>
        <v>18563.409798252964</v>
      </c>
      <c r="AG912">
        <v>0</v>
      </c>
      <c r="AH912">
        <v>0</v>
      </c>
      <c r="AY912">
        <v>0</v>
      </c>
    </row>
    <row r="913" spans="1:51" x14ac:dyDescent="0.25">
      <c r="A913" s="13" t="s">
        <v>823</v>
      </c>
      <c r="C913" s="53">
        <v>62000</v>
      </c>
      <c r="D913" s="53"/>
      <c r="E913" s="53"/>
      <c r="F913" s="53">
        <v>850</v>
      </c>
      <c r="G913" s="53">
        <v>510</v>
      </c>
      <c r="H913" s="52">
        <f t="shared" si="221"/>
        <v>19183.306891888362</v>
      </c>
      <c r="K913" s="122" t="s">
        <v>1360</v>
      </c>
      <c r="L913" s="122"/>
      <c r="M913" s="122"/>
      <c r="N913" s="122"/>
      <c r="O913" s="53"/>
      <c r="P913" s="53"/>
      <c r="Q913" s="53">
        <v>500</v>
      </c>
      <c r="R913" s="53">
        <f>Q913*33</f>
        <v>16500</v>
      </c>
      <c r="S913" s="122" t="s">
        <v>1346</v>
      </c>
      <c r="T913" s="122"/>
      <c r="U913" s="31"/>
      <c r="V913" s="51" t="e">
        <f>$AY$1*#REF!</f>
        <v>#REF!</v>
      </c>
      <c r="W913" s="31"/>
      <c r="X913" s="31"/>
      <c r="Y913" s="31"/>
      <c r="Z913" s="31"/>
      <c r="AA913" s="31"/>
      <c r="AB913" s="31"/>
      <c r="AC913" s="31"/>
      <c r="AG913">
        <v>510</v>
      </c>
      <c r="AH913">
        <v>340</v>
      </c>
      <c r="AY913">
        <v>19183.306891888362</v>
      </c>
    </row>
    <row r="914" spans="1:51" x14ac:dyDescent="0.25">
      <c r="A914" s="12" t="s">
        <v>824</v>
      </c>
      <c r="C914" s="125">
        <v>51797</v>
      </c>
      <c r="F914" s="53">
        <v>400</v>
      </c>
      <c r="G914" s="53">
        <v>240</v>
      </c>
      <c r="H914" s="52">
        <f t="shared" si="221"/>
        <v>9027.4385373592286</v>
      </c>
      <c r="K914" s="52">
        <v>65</v>
      </c>
      <c r="L914" s="52">
        <f t="shared" ref="L914:L921" si="222">K914*AF$1</f>
        <v>1950</v>
      </c>
      <c r="O914" s="52">
        <v>300</v>
      </c>
      <c r="P914" s="52">
        <v>9940</v>
      </c>
      <c r="S914" s="125" t="s">
        <v>1335</v>
      </c>
      <c r="T914" s="125"/>
      <c r="V914" s="51" t="e">
        <f>$AY$1*#REF!</f>
        <v>#REF!</v>
      </c>
      <c r="AG914">
        <v>240</v>
      </c>
      <c r="AH914">
        <v>160</v>
      </c>
      <c r="AY914">
        <v>9027.4385373592286</v>
      </c>
    </row>
    <row r="915" spans="1:51" x14ac:dyDescent="0.25">
      <c r="A915" s="9" t="s">
        <v>825</v>
      </c>
      <c r="C915" s="125"/>
      <c r="F915" s="53">
        <v>400</v>
      </c>
      <c r="G915" s="53">
        <v>240</v>
      </c>
      <c r="H915" s="52">
        <f t="shared" si="221"/>
        <v>9027.4385373592286</v>
      </c>
      <c r="K915" s="52">
        <v>65</v>
      </c>
      <c r="L915" s="52">
        <f t="shared" si="222"/>
        <v>1950</v>
      </c>
      <c r="O915" s="52">
        <v>300</v>
      </c>
      <c r="P915" s="52">
        <v>9940</v>
      </c>
      <c r="S915" s="125" t="s">
        <v>1335</v>
      </c>
      <c r="T915" s="125"/>
      <c r="V915" s="51" t="e">
        <f>$AY$1*#REF!</f>
        <v>#REF!</v>
      </c>
      <c r="AG915">
        <v>240</v>
      </c>
      <c r="AH915">
        <v>160</v>
      </c>
      <c r="AY915">
        <v>9027.4385373592286</v>
      </c>
    </row>
    <row r="916" spans="1:51" x14ac:dyDescent="0.25">
      <c r="A916" s="14" t="s">
        <v>826</v>
      </c>
      <c r="F916" s="53"/>
      <c r="G916" s="53"/>
      <c r="H916" s="52">
        <f t="shared" si="221"/>
        <v>0</v>
      </c>
      <c r="K916" s="53"/>
      <c r="L916" s="52">
        <f t="shared" si="222"/>
        <v>0</v>
      </c>
      <c r="O916" s="54"/>
      <c r="P916" s="54"/>
      <c r="Q916" s="54"/>
      <c r="R916" s="54"/>
      <c r="S916" s="53">
        <v>270</v>
      </c>
      <c r="T916" s="52">
        <f t="shared" ref="T916:T921" si="223">S916*AE$902</f>
        <v>11037.776315789475</v>
      </c>
      <c r="V916" s="51" t="e">
        <f>$AY$1*#REF!</f>
        <v>#REF!</v>
      </c>
      <c r="AG916">
        <v>0</v>
      </c>
      <c r="AH916">
        <v>0</v>
      </c>
      <c r="AY916">
        <v>0</v>
      </c>
    </row>
    <row r="917" spans="1:51" x14ac:dyDescent="0.25">
      <c r="A917" s="13" t="s">
        <v>827</v>
      </c>
      <c r="F917" s="52">
        <v>1200</v>
      </c>
      <c r="K917" s="53"/>
      <c r="L917" s="52">
        <f t="shared" si="222"/>
        <v>0</v>
      </c>
      <c r="O917" s="53">
        <v>720</v>
      </c>
      <c r="P917" s="53">
        <v>54600</v>
      </c>
      <c r="Q917" s="53"/>
      <c r="R917" s="53"/>
      <c r="S917" s="53"/>
      <c r="T917" s="52">
        <f t="shared" si="223"/>
        <v>0</v>
      </c>
      <c r="V917" s="51">
        <f>$AY$1*H918</f>
        <v>0</v>
      </c>
      <c r="AG917">
        <v>720</v>
      </c>
      <c r="AH917">
        <v>480</v>
      </c>
      <c r="AY917" t="e">
        <v>#VALUE!</v>
      </c>
    </row>
    <row r="918" spans="1:51" x14ac:dyDescent="0.25">
      <c r="A918" s="9" t="s">
        <v>828</v>
      </c>
      <c r="D918" s="52">
        <v>5714</v>
      </c>
      <c r="E918" s="52">
        <v>214700</v>
      </c>
      <c r="H918" s="52">
        <f t="shared" ref="H918:H921" si="224">G918*$AD$1</f>
        <v>0</v>
      </c>
      <c r="L918" s="52">
        <f t="shared" si="222"/>
        <v>0</v>
      </c>
      <c r="O918" s="52">
        <v>320</v>
      </c>
      <c r="P918" s="52">
        <v>10600</v>
      </c>
      <c r="T918" s="52">
        <f t="shared" si="223"/>
        <v>0</v>
      </c>
      <c r="V918" s="51">
        <f>$AY$1*H920</f>
        <v>0</v>
      </c>
      <c r="AG918">
        <v>0</v>
      </c>
      <c r="AH918">
        <v>0</v>
      </c>
      <c r="AY918">
        <v>0</v>
      </c>
    </row>
    <row r="919" spans="1:51" x14ac:dyDescent="0.25">
      <c r="A919" s="9" t="s">
        <v>829</v>
      </c>
      <c r="D919" s="52">
        <v>4590</v>
      </c>
      <c r="E919" s="52">
        <f>172200+449400</f>
        <v>621600</v>
      </c>
      <c r="H919" s="52">
        <f t="shared" si="224"/>
        <v>0</v>
      </c>
      <c r="L919" s="52">
        <f t="shared" si="222"/>
        <v>0</v>
      </c>
      <c r="O919" s="52">
        <v>218</v>
      </c>
      <c r="P919" s="52">
        <v>15170</v>
      </c>
      <c r="T919" s="52">
        <f t="shared" si="223"/>
        <v>0</v>
      </c>
      <c r="V919" s="51">
        <f>$AY$1*H921</f>
        <v>0</v>
      </c>
      <c r="AG919">
        <v>0</v>
      </c>
      <c r="AH919">
        <v>0</v>
      </c>
      <c r="AY919">
        <v>0</v>
      </c>
    </row>
    <row r="920" spans="1:51" x14ac:dyDescent="0.25">
      <c r="A920" s="16" t="s">
        <v>830</v>
      </c>
      <c r="F920" s="71"/>
      <c r="G920" s="71"/>
      <c r="H920" s="52">
        <f t="shared" si="224"/>
        <v>0</v>
      </c>
      <c r="L920" s="52">
        <f t="shared" si="222"/>
        <v>0</v>
      </c>
      <c r="O920" s="52">
        <v>300</v>
      </c>
      <c r="P920" s="52">
        <v>9940</v>
      </c>
      <c r="T920" s="52">
        <f t="shared" si="223"/>
        <v>0</v>
      </c>
      <c r="V920" s="51">
        <f>$AY$1*H922</f>
        <v>163794.79233752616</v>
      </c>
      <c r="AG920">
        <v>0</v>
      </c>
      <c r="AH920">
        <v>0</v>
      </c>
      <c r="AY920">
        <v>0</v>
      </c>
    </row>
    <row r="921" spans="1:51" x14ac:dyDescent="0.25">
      <c r="A921" s="14" t="s">
        <v>831</v>
      </c>
      <c r="F921" s="53"/>
      <c r="G921" s="53"/>
      <c r="H921" s="52">
        <f t="shared" si="224"/>
        <v>0</v>
      </c>
      <c r="K921" s="53"/>
      <c r="L921" s="52">
        <f t="shared" si="222"/>
        <v>0</v>
      </c>
      <c r="O921" s="54">
        <v>370</v>
      </c>
      <c r="P921" s="54">
        <v>12260</v>
      </c>
      <c r="Q921" s="54"/>
      <c r="R921" s="54"/>
      <c r="T921" s="52">
        <f t="shared" si="223"/>
        <v>0</v>
      </c>
      <c r="V921" s="51">
        <f>$AY$1*H923</f>
        <v>0</v>
      </c>
      <c r="AG921">
        <v>0</v>
      </c>
      <c r="AH921">
        <v>0</v>
      </c>
      <c r="AY921">
        <v>0</v>
      </c>
    </row>
    <row r="922" spans="1:51" x14ac:dyDescent="0.25">
      <c r="A922" s="19" t="s">
        <v>638</v>
      </c>
      <c r="B922" s="20">
        <f t="shared" ref="B922:N922" si="225">SUM(B904:B921)</f>
        <v>1</v>
      </c>
      <c r="C922" s="20">
        <f t="shared" si="225"/>
        <v>183797</v>
      </c>
      <c r="D922" s="20">
        <f t="shared" si="225"/>
        <v>13230</v>
      </c>
      <c r="E922" s="20">
        <f t="shared" si="225"/>
        <v>946000</v>
      </c>
      <c r="F922" s="20">
        <f t="shared" si="225"/>
        <v>7850</v>
      </c>
      <c r="G922" s="20">
        <f t="shared" si="225"/>
        <v>4500</v>
      </c>
      <c r="H922" s="20">
        <f t="shared" si="225"/>
        <v>169264.47257548556</v>
      </c>
      <c r="I922" s="20">
        <f t="shared" si="225"/>
        <v>880</v>
      </c>
      <c r="J922" s="20">
        <f t="shared" si="225"/>
        <v>34205.952888161708</v>
      </c>
      <c r="K922" s="20">
        <f t="shared" si="225"/>
        <v>351</v>
      </c>
      <c r="L922" s="20">
        <f t="shared" si="225"/>
        <v>10530</v>
      </c>
      <c r="M922" s="20">
        <f t="shared" si="225"/>
        <v>0</v>
      </c>
      <c r="N922" s="20">
        <f t="shared" si="225"/>
        <v>0</v>
      </c>
      <c r="O922" s="20">
        <f>SUM(O903:O921)</f>
        <v>3148</v>
      </c>
      <c r="P922" s="20">
        <f>SUM(P903:P921)</f>
        <v>167270</v>
      </c>
      <c r="Q922" s="20">
        <f>SUM(Q904:Q921)</f>
        <v>500</v>
      </c>
      <c r="R922" s="20">
        <f>SUM(R904:R921)</f>
        <v>16500</v>
      </c>
      <c r="S922" s="20">
        <f>SUM(S904:S921)</f>
        <v>2052</v>
      </c>
      <c r="T922" s="20">
        <f>SUM(T904:T921)</f>
        <v>83887.1</v>
      </c>
      <c r="U922" s="20"/>
      <c r="V922" s="51">
        <f>$AY$1*H925</f>
        <v>0</v>
      </c>
      <c r="W922" s="20"/>
      <c r="X922" s="20"/>
      <c r="Y922" s="20"/>
      <c r="Z922" s="20"/>
      <c r="AA922" s="20"/>
      <c r="AB922" s="20"/>
      <c r="AC922" s="20"/>
      <c r="AD922" s="20">
        <f>SUM(AD904:AD921)</f>
        <v>0</v>
      </c>
      <c r="AE922" s="20">
        <f>SUM(AE904:AE921)</f>
        <v>0</v>
      </c>
      <c r="AG922">
        <v>4500</v>
      </c>
      <c r="AH922">
        <v>3000</v>
      </c>
      <c r="AY922">
        <v>169264.47257548553</v>
      </c>
    </row>
    <row r="923" spans="1:51" hidden="1" x14ac:dyDescent="0.25">
      <c r="A923" s="19" t="s">
        <v>1425</v>
      </c>
      <c r="B923" s="20"/>
      <c r="C923" s="20"/>
      <c r="D923" s="20">
        <v>63486</v>
      </c>
      <c r="E923" s="20">
        <v>5574000</v>
      </c>
      <c r="F923" s="20">
        <v>23800</v>
      </c>
      <c r="G923" s="20"/>
      <c r="H923" s="20"/>
      <c r="I923" s="20">
        <v>16300</v>
      </c>
      <c r="J923" s="20">
        <v>633587.53645117697</v>
      </c>
      <c r="K923" s="20"/>
      <c r="L923" s="20"/>
      <c r="M923" s="20">
        <v>0</v>
      </c>
      <c r="N923" s="20">
        <v>0</v>
      </c>
      <c r="O923" s="20"/>
      <c r="P923" s="20"/>
      <c r="Q923" s="20">
        <v>500</v>
      </c>
      <c r="R923" s="20">
        <v>16500</v>
      </c>
      <c r="S923" s="20"/>
      <c r="T923" s="20"/>
      <c r="U923" s="34"/>
      <c r="V923" s="51">
        <f>$AY$1*H926</f>
        <v>0</v>
      </c>
      <c r="W923" s="34"/>
      <c r="X923" s="34"/>
      <c r="Y923" s="34"/>
      <c r="Z923" s="34"/>
      <c r="AA923" s="34"/>
      <c r="AB923" s="34"/>
      <c r="AC923" s="34"/>
      <c r="AD923" s="34"/>
      <c r="AE923" s="34"/>
      <c r="AY923">
        <v>0</v>
      </c>
    </row>
    <row r="924" spans="1:51" x14ac:dyDescent="0.25">
      <c r="A924" s="19" t="s">
        <v>1448</v>
      </c>
      <c r="B924" s="20"/>
      <c r="C924" s="20"/>
      <c r="D924" s="20"/>
      <c r="E924" s="20"/>
      <c r="F924" s="20"/>
      <c r="G924" s="123">
        <f>H922/G922</f>
        <v>37.614327238996793</v>
      </c>
      <c r="H924" s="124"/>
      <c r="I924" s="20"/>
      <c r="J924" s="20"/>
      <c r="K924" s="123">
        <f>L922/K922</f>
        <v>30</v>
      </c>
      <c r="L924" s="124"/>
      <c r="M924" s="123"/>
      <c r="N924" s="124"/>
      <c r="O924" s="123">
        <f>P922/O922</f>
        <v>53.135324015247775</v>
      </c>
      <c r="P924" s="124"/>
      <c r="Q924" s="123"/>
      <c r="R924" s="124"/>
      <c r="S924" s="123">
        <f>T922/S922</f>
        <v>40.880653021442498</v>
      </c>
      <c r="T924" s="124"/>
      <c r="U924" s="34"/>
      <c r="W924" s="34"/>
      <c r="X924" s="34"/>
      <c r="Y924" s="34"/>
      <c r="Z924" s="34"/>
      <c r="AA924" s="34"/>
      <c r="AB924" s="34"/>
      <c r="AC924" s="34"/>
      <c r="AD924" s="34"/>
      <c r="AE924" s="34"/>
    </row>
    <row r="925" spans="1:51" x14ac:dyDescent="0.25">
      <c r="A925" s="127" t="s">
        <v>832</v>
      </c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32"/>
      <c r="V925" s="51">
        <f t="shared" ref="V925:V930" si="226">$AY$1*H927</f>
        <v>0</v>
      </c>
      <c r="W925" s="32"/>
      <c r="X925" s="32"/>
      <c r="Y925" s="32"/>
      <c r="Z925" s="32"/>
      <c r="AA925" s="32"/>
      <c r="AB925" s="32"/>
      <c r="AC925" s="32"/>
      <c r="AE925">
        <v>40.393921703296705</v>
      </c>
      <c r="AG925">
        <v>0</v>
      </c>
      <c r="AH925">
        <v>0</v>
      </c>
      <c r="AY925">
        <v>0</v>
      </c>
    </row>
    <row r="926" spans="1:51" x14ac:dyDescent="0.25">
      <c r="A926" s="9" t="s">
        <v>1444</v>
      </c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72">
        <v>120</v>
      </c>
      <c r="T926" s="52">
        <f t="shared" ref="T926:T935" si="227">S926*AE$925</f>
        <v>4847.270604395605</v>
      </c>
      <c r="U926" s="32"/>
      <c r="V926" s="51">
        <f t="shared" si="226"/>
        <v>0</v>
      </c>
      <c r="W926" s="32"/>
      <c r="X926" s="32"/>
      <c r="Y926" s="32"/>
      <c r="Z926" s="32"/>
      <c r="AA926" s="32"/>
      <c r="AB926" s="32"/>
      <c r="AC926" s="32"/>
      <c r="AY926">
        <v>0</v>
      </c>
    </row>
    <row r="927" spans="1:51" x14ac:dyDescent="0.25">
      <c r="A927" s="9" t="s">
        <v>833</v>
      </c>
      <c r="H927" s="52">
        <f t="shared" ref="H927:H941" si="228">G927*$AD$1</f>
        <v>0</v>
      </c>
      <c r="L927" s="52">
        <f t="shared" ref="L927:L935" si="229">K927*AF$1</f>
        <v>0</v>
      </c>
      <c r="S927" s="52">
        <v>60</v>
      </c>
      <c r="T927" s="52">
        <f t="shared" si="227"/>
        <v>2423.6353021978025</v>
      </c>
      <c r="V927" s="51">
        <f t="shared" si="226"/>
        <v>0</v>
      </c>
      <c r="AG927">
        <v>0</v>
      </c>
      <c r="AH927">
        <v>0</v>
      </c>
      <c r="AY927">
        <v>0</v>
      </c>
    </row>
    <row r="928" spans="1:51" x14ac:dyDescent="0.25">
      <c r="A928" s="15" t="s">
        <v>834</v>
      </c>
      <c r="H928" s="52">
        <f t="shared" si="228"/>
        <v>0</v>
      </c>
      <c r="K928" s="53"/>
      <c r="L928" s="52">
        <f t="shared" si="229"/>
        <v>0</v>
      </c>
      <c r="O928" s="53"/>
      <c r="P928" s="53"/>
      <c r="Q928" s="53"/>
      <c r="R928" s="53"/>
      <c r="S928" s="53">
        <v>60</v>
      </c>
      <c r="T928" s="52">
        <f t="shared" si="227"/>
        <v>2423.6353021978025</v>
      </c>
      <c r="V928" s="51">
        <f t="shared" si="226"/>
        <v>0</v>
      </c>
      <c r="AG928">
        <v>0</v>
      </c>
      <c r="AH928">
        <v>0</v>
      </c>
      <c r="AY928">
        <v>0</v>
      </c>
    </row>
    <row r="929" spans="1:51" x14ac:dyDescent="0.25">
      <c r="A929" s="9" t="s">
        <v>835</v>
      </c>
      <c r="C929" s="53"/>
      <c r="D929" s="53"/>
      <c r="E929" s="53"/>
      <c r="F929" s="53"/>
      <c r="G929" s="53"/>
      <c r="H929" s="52">
        <f t="shared" si="228"/>
        <v>0</v>
      </c>
      <c r="K929" s="53"/>
      <c r="L929" s="52">
        <f t="shared" si="229"/>
        <v>0</v>
      </c>
      <c r="O929" s="53"/>
      <c r="P929" s="53"/>
      <c r="Q929" s="53"/>
      <c r="R929" s="53"/>
      <c r="S929" s="53">
        <v>60</v>
      </c>
      <c r="T929" s="52">
        <f t="shared" si="227"/>
        <v>2423.6353021978025</v>
      </c>
      <c r="V929" s="51">
        <f t="shared" si="226"/>
        <v>0</v>
      </c>
      <c r="AG929">
        <v>0</v>
      </c>
      <c r="AH929">
        <v>0</v>
      </c>
      <c r="AY929">
        <v>0</v>
      </c>
    </row>
    <row r="930" spans="1:51" x14ac:dyDescent="0.25">
      <c r="A930" s="13" t="s">
        <v>836</v>
      </c>
      <c r="C930" s="53"/>
      <c r="D930" s="53"/>
      <c r="E930" s="53"/>
      <c r="F930" s="53"/>
      <c r="G930" s="53"/>
      <c r="H930" s="52">
        <f t="shared" si="228"/>
        <v>0</v>
      </c>
      <c r="K930" s="53"/>
      <c r="L930" s="52">
        <f t="shared" si="229"/>
        <v>0</v>
      </c>
      <c r="O930" s="53"/>
      <c r="P930" s="53"/>
      <c r="Q930" s="53"/>
      <c r="R930" s="53"/>
      <c r="S930" s="53">
        <v>60</v>
      </c>
      <c r="T930" s="52">
        <f t="shared" si="227"/>
        <v>2423.6353021978025</v>
      </c>
      <c r="V930" s="51">
        <f t="shared" si="226"/>
        <v>0</v>
      </c>
      <c r="AG930">
        <v>0</v>
      </c>
      <c r="AH930">
        <v>0</v>
      </c>
      <c r="AY930">
        <v>0</v>
      </c>
    </row>
    <row r="931" spans="1:51" x14ac:dyDescent="0.25">
      <c r="A931" s="14" t="s">
        <v>837</v>
      </c>
      <c r="F931" s="53"/>
      <c r="G931" s="53"/>
      <c r="H931" s="52">
        <f t="shared" si="228"/>
        <v>0</v>
      </c>
      <c r="L931" s="52">
        <f t="shared" si="229"/>
        <v>0</v>
      </c>
      <c r="O931" s="54"/>
      <c r="P931" s="54"/>
      <c r="Q931" s="54"/>
      <c r="R931" s="54"/>
      <c r="S931" s="53">
        <v>120</v>
      </c>
      <c r="T931" s="52">
        <f t="shared" si="227"/>
        <v>4847.270604395605</v>
      </c>
      <c r="V931" s="51" t="e">
        <f>$AY$1*#REF!</f>
        <v>#REF!</v>
      </c>
      <c r="AG931">
        <v>0</v>
      </c>
      <c r="AH931">
        <v>0</v>
      </c>
      <c r="AY931">
        <v>0</v>
      </c>
    </row>
    <row r="932" spans="1:51" x14ac:dyDescent="0.25">
      <c r="A932" s="9" t="s">
        <v>838</v>
      </c>
      <c r="H932" s="52">
        <f t="shared" si="228"/>
        <v>0</v>
      </c>
      <c r="L932" s="52">
        <f t="shared" si="229"/>
        <v>0</v>
      </c>
      <c r="S932" s="52">
        <v>120</v>
      </c>
      <c r="T932" s="52">
        <f t="shared" si="227"/>
        <v>4847.270604395605</v>
      </c>
      <c r="V932" s="51">
        <f>$AY$1*H933</f>
        <v>0</v>
      </c>
      <c r="AG932">
        <v>0</v>
      </c>
      <c r="AH932">
        <v>0</v>
      </c>
      <c r="AY932">
        <v>0</v>
      </c>
    </row>
    <row r="933" spans="1:51" x14ac:dyDescent="0.25">
      <c r="A933" s="9" t="s">
        <v>839</v>
      </c>
      <c r="H933" s="52">
        <f t="shared" si="228"/>
        <v>0</v>
      </c>
      <c r="L933" s="52">
        <f t="shared" si="229"/>
        <v>0</v>
      </c>
      <c r="S933" s="52">
        <v>120</v>
      </c>
      <c r="T933" s="52">
        <f t="shared" si="227"/>
        <v>4847.270604395605</v>
      </c>
      <c r="V933" s="51">
        <f t="shared" ref="V933:V939" si="230">$AY$1*H935</f>
        <v>0</v>
      </c>
      <c r="AG933">
        <v>0</v>
      </c>
      <c r="AH933">
        <v>0</v>
      </c>
      <c r="AY933">
        <v>0</v>
      </c>
    </row>
    <row r="934" spans="1:51" x14ac:dyDescent="0.25">
      <c r="A934" s="15" t="s">
        <v>840</v>
      </c>
      <c r="H934" s="52">
        <f t="shared" si="228"/>
        <v>0</v>
      </c>
      <c r="K934" s="53"/>
      <c r="L934" s="52">
        <f t="shared" si="229"/>
        <v>0</v>
      </c>
      <c r="O934" s="54"/>
      <c r="P934" s="54"/>
      <c r="Q934" s="54"/>
      <c r="R934" s="54"/>
      <c r="S934" s="53">
        <v>120</v>
      </c>
      <c r="T934" s="52">
        <f t="shared" si="227"/>
        <v>4847.270604395605</v>
      </c>
      <c r="V934" s="51">
        <f t="shared" si="230"/>
        <v>0</v>
      </c>
      <c r="AG934">
        <v>0</v>
      </c>
      <c r="AH934">
        <v>0</v>
      </c>
      <c r="AY934">
        <v>0</v>
      </c>
    </row>
    <row r="935" spans="1:51" x14ac:dyDescent="0.25">
      <c r="A935" s="12" t="s">
        <v>841</v>
      </c>
      <c r="H935" s="52">
        <f t="shared" si="228"/>
        <v>0</v>
      </c>
      <c r="L935" s="52">
        <f t="shared" si="229"/>
        <v>0</v>
      </c>
      <c r="S935" s="52">
        <v>120</v>
      </c>
      <c r="T935" s="52">
        <f t="shared" si="227"/>
        <v>4847.270604395605</v>
      </c>
      <c r="V935" s="51">
        <f t="shared" si="230"/>
        <v>0</v>
      </c>
      <c r="AG935">
        <v>0</v>
      </c>
      <c r="AH935">
        <v>0</v>
      </c>
      <c r="AY935">
        <v>0</v>
      </c>
    </row>
    <row r="936" spans="1:51" x14ac:dyDescent="0.25">
      <c r="A936" s="9" t="s">
        <v>1441</v>
      </c>
      <c r="O936" s="52">
        <v>126</v>
      </c>
      <c r="P936" s="52">
        <v>6426</v>
      </c>
      <c r="V936" s="51">
        <f t="shared" si="230"/>
        <v>0</v>
      </c>
      <c r="AY936">
        <v>0</v>
      </c>
    </row>
    <row r="937" spans="1:51" x14ac:dyDescent="0.25">
      <c r="A937" s="9" t="s">
        <v>1442</v>
      </c>
      <c r="O937" s="52">
        <v>90</v>
      </c>
      <c r="P937" s="52">
        <v>4590</v>
      </c>
      <c r="V937" s="51">
        <f t="shared" si="230"/>
        <v>0</v>
      </c>
      <c r="AY937">
        <v>0</v>
      </c>
    </row>
    <row r="938" spans="1:51" x14ac:dyDescent="0.25">
      <c r="A938" s="9" t="s">
        <v>842</v>
      </c>
      <c r="H938" s="52">
        <f t="shared" si="228"/>
        <v>0</v>
      </c>
      <c r="L938" s="52">
        <f>K938*AF$1</f>
        <v>0</v>
      </c>
      <c r="S938" s="52">
        <v>120</v>
      </c>
      <c r="T938" s="52">
        <f>S938*AE$925</f>
        <v>4847.270604395605</v>
      </c>
      <c r="V938" s="51">
        <f t="shared" si="230"/>
        <v>0</v>
      </c>
      <c r="AG938">
        <v>0</v>
      </c>
      <c r="AH938">
        <v>0</v>
      </c>
      <c r="AY938">
        <v>0</v>
      </c>
    </row>
    <row r="939" spans="1:51" x14ac:dyDescent="0.25">
      <c r="A939" s="15" t="s">
        <v>843</v>
      </c>
      <c r="F939" s="53"/>
      <c r="G939" s="53"/>
      <c r="H939" s="52">
        <f t="shared" si="228"/>
        <v>0</v>
      </c>
      <c r="L939" s="52">
        <f>K939*AF$1</f>
        <v>0</v>
      </c>
      <c r="O939" s="53">
        <v>90</v>
      </c>
      <c r="P939" s="53">
        <v>4590</v>
      </c>
      <c r="Q939" s="53"/>
      <c r="R939" s="53"/>
      <c r="S939" s="53">
        <v>120</v>
      </c>
      <c r="T939" s="52">
        <f>S939*AE$925</f>
        <v>4847.270604395605</v>
      </c>
      <c r="V939" s="51">
        <f t="shared" si="230"/>
        <v>0</v>
      </c>
      <c r="AG939">
        <v>0</v>
      </c>
      <c r="AH939">
        <v>0</v>
      </c>
      <c r="AY939">
        <v>0</v>
      </c>
    </row>
    <row r="940" spans="1:51" x14ac:dyDescent="0.25">
      <c r="A940" s="9" t="s">
        <v>844</v>
      </c>
      <c r="H940" s="52">
        <f t="shared" si="228"/>
        <v>0</v>
      </c>
      <c r="L940" s="52">
        <f>K940*AF$1</f>
        <v>0</v>
      </c>
      <c r="S940" s="52">
        <v>120</v>
      </c>
      <c r="T940" s="52">
        <f>S940*AE$925</f>
        <v>4847.270604395605</v>
      </c>
      <c r="V940" s="51" t="e">
        <f>$AY$1*#REF!</f>
        <v>#REF!</v>
      </c>
      <c r="AG940">
        <v>0</v>
      </c>
      <c r="AH940">
        <v>0</v>
      </c>
      <c r="AY940">
        <v>0</v>
      </c>
    </row>
    <row r="941" spans="1:51" x14ac:dyDescent="0.25">
      <c r="A941" s="15" t="s">
        <v>845</v>
      </c>
      <c r="F941" s="53"/>
      <c r="G941" s="53"/>
      <c r="H941" s="52">
        <f t="shared" si="228"/>
        <v>0</v>
      </c>
      <c r="L941" s="52">
        <f>K941*AF$1</f>
        <v>0</v>
      </c>
      <c r="O941" s="53"/>
      <c r="P941" s="53"/>
      <c r="Q941" s="53"/>
      <c r="R941" s="53"/>
      <c r="S941" s="53">
        <v>120</v>
      </c>
      <c r="T941" s="52">
        <f>S941*AE$925</f>
        <v>4847.270604395605</v>
      </c>
      <c r="V941" s="51">
        <f>$AY$1*H942</f>
        <v>0</v>
      </c>
      <c r="AG941">
        <v>0</v>
      </c>
      <c r="AH941">
        <v>0</v>
      </c>
      <c r="AY941">
        <v>0</v>
      </c>
    </row>
    <row r="942" spans="1:51" x14ac:dyDescent="0.25">
      <c r="A942" s="9" t="s">
        <v>846</v>
      </c>
      <c r="C942" s="52">
        <v>50780.5</v>
      </c>
      <c r="F942" s="122" t="s">
        <v>1332</v>
      </c>
      <c r="G942" s="122"/>
      <c r="H942" s="122"/>
      <c r="I942" s="122"/>
      <c r="J942" s="122"/>
      <c r="K942" s="122" t="s">
        <v>1332</v>
      </c>
      <c r="L942" s="122"/>
      <c r="M942" s="122"/>
      <c r="N942" s="122"/>
      <c r="O942" s="52">
        <v>51</v>
      </c>
      <c r="P942" s="52">
        <v>2601</v>
      </c>
      <c r="S942" s="125" t="s">
        <v>1346</v>
      </c>
      <c r="T942" s="125"/>
      <c r="V942" s="51">
        <f>$AY$1*H944</f>
        <v>0</v>
      </c>
      <c r="AG942" t="e">
        <v>#VALUE!</v>
      </c>
      <c r="AH942" t="e">
        <v>#VALUE!</v>
      </c>
      <c r="AY942">
        <v>0</v>
      </c>
    </row>
    <row r="943" spans="1:51" x14ac:dyDescent="0.25">
      <c r="A943" s="14" t="s">
        <v>847</v>
      </c>
      <c r="C943" s="52">
        <v>50780.5</v>
      </c>
      <c r="F943" s="122" t="s">
        <v>1332</v>
      </c>
      <c r="G943" s="122"/>
      <c r="H943" s="122"/>
      <c r="I943" s="122"/>
      <c r="J943" s="122"/>
      <c r="K943" s="122" t="s">
        <v>1332</v>
      </c>
      <c r="L943" s="122"/>
      <c r="M943" s="122"/>
      <c r="N943" s="122"/>
      <c r="O943" s="128" t="s">
        <v>1332</v>
      </c>
      <c r="P943" s="128"/>
      <c r="Q943" s="128"/>
      <c r="R943" s="128"/>
      <c r="S943" s="53">
        <v>511</v>
      </c>
      <c r="T943" s="52">
        <f t="shared" ref="T943:T958" si="231">S943*AE$925</f>
        <v>20641.293990384616</v>
      </c>
      <c r="V943" s="51">
        <f>$AY$1*H945</f>
        <v>0</v>
      </c>
      <c r="AG943" t="e">
        <v>#VALUE!</v>
      </c>
      <c r="AH943" t="e">
        <v>#VALUE!</v>
      </c>
      <c r="AY943">
        <v>0</v>
      </c>
    </row>
    <row r="944" spans="1:51" x14ac:dyDescent="0.25">
      <c r="A944" s="9" t="s">
        <v>848</v>
      </c>
      <c r="F944" s="52">
        <v>125</v>
      </c>
      <c r="H944" s="52">
        <f t="shared" ref="H944:H958" si="232">G944*$AD$1</f>
        <v>0</v>
      </c>
      <c r="I944" s="52">
        <v>125</v>
      </c>
      <c r="J944" s="52">
        <f>I944*$AD$1</f>
        <v>4858.8001261593336</v>
      </c>
      <c r="L944" s="52">
        <f t="shared" ref="L944:L958" si="233">K944*AF$1</f>
        <v>0</v>
      </c>
      <c r="O944" s="52">
        <v>379</v>
      </c>
      <c r="P944" s="52">
        <v>19329</v>
      </c>
      <c r="T944" s="52">
        <f t="shared" si="231"/>
        <v>0</v>
      </c>
      <c r="V944" s="51">
        <f>$AY$1*H946</f>
        <v>0</v>
      </c>
      <c r="AG944">
        <v>0</v>
      </c>
      <c r="AH944">
        <v>0</v>
      </c>
      <c r="AY944">
        <v>0</v>
      </c>
    </row>
    <row r="945" spans="1:51" x14ac:dyDescent="0.25">
      <c r="A945" s="9" t="s">
        <v>849</v>
      </c>
      <c r="F945" s="52">
        <v>100</v>
      </c>
      <c r="H945" s="52">
        <f t="shared" si="232"/>
        <v>0</v>
      </c>
      <c r="I945" s="52">
        <v>100</v>
      </c>
      <c r="J945" s="52">
        <f>I945*$AD$1</f>
        <v>3887.0401009274665</v>
      </c>
      <c r="L945" s="52">
        <f t="shared" si="233"/>
        <v>0</v>
      </c>
      <c r="T945" s="52">
        <f t="shared" si="231"/>
        <v>0</v>
      </c>
      <c r="V945" s="51">
        <f>$AY$1*H947</f>
        <v>0</v>
      </c>
      <c r="AG945">
        <v>0</v>
      </c>
      <c r="AH945">
        <v>0</v>
      </c>
      <c r="AY945">
        <v>0</v>
      </c>
    </row>
    <row r="946" spans="1:51" x14ac:dyDescent="0.25">
      <c r="A946" s="14" t="s">
        <v>850</v>
      </c>
      <c r="F946" s="53"/>
      <c r="G946" s="53"/>
      <c r="H946" s="52">
        <f t="shared" si="232"/>
        <v>0</v>
      </c>
      <c r="K946" s="53"/>
      <c r="L946" s="52">
        <f t="shared" si="233"/>
        <v>0</v>
      </c>
      <c r="O946" s="54">
        <v>210</v>
      </c>
      <c r="P946" s="54">
        <v>10710</v>
      </c>
      <c r="Q946" s="54"/>
      <c r="R946" s="54"/>
      <c r="S946" s="52">
        <v>253</v>
      </c>
      <c r="T946" s="52">
        <f t="shared" si="231"/>
        <v>10219.662190934067</v>
      </c>
      <c r="V946" s="51">
        <f>$AY$1*H948</f>
        <v>0</v>
      </c>
      <c r="AG946">
        <v>0</v>
      </c>
      <c r="AH946">
        <v>0</v>
      </c>
      <c r="AY946">
        <v>0</v>
      </c>
    </row>
    <row r="947" spans="1:51" x14ac:dyDescent="0.25">
      <c r="A947" s="14" t="s">
        <v>851</v>
      </c>
      <c r="F947" s="53"/>
      <c r="G947" s="53"/>
      <c r="H947" s="52">
        <f t="shared" si="232"/>
        <v>0</v>
      </c>
      <c r="L947" s="52">
        <f t="shared" si="233"/>
        <v>0</v>
      </c>
      <c r="O947" s="54"/>
      <c r="P947" s="54"/>
      <c r="Q947" s="54"/>
      <c r="R947" s="54"/>
      <c r="S947" s="53">
        <v>40</v>
      </c>
      <c r="T947" s="52">
        <f t="shared" si="231"/>
        <v>1615.7568681318683</v>
      </c>
      <c r="V947" s="51" t="e">
        <f>$AY$1*#REF!</f>
        <v>#REF!</v>
      </c>
      <c r="AG947">
        <v>0</v>
      </c>
      <c r="AH947">
        <v>0</v>
      </c>
      <c r="AY947">
        <v>0</v>
      </c>
    </row>
    <row r="948" spans="1:51" x14ac:dyDescent="0.25">
      <c r="A948" s="14" t="s">
        <v>852</v>
      </c>
      <c r="F948" s="53"/>
      <c r="G948" s="53"/>
      <c r="H948" s="52">
        <f t="shared" si="232"/>
        <v>0</v>
      </c>
      <c r="K948" s="53"/>
      <c r="L948" s="52">
        <f t="shared" si="233"/>
        <v>0</v>
      </c>
      <c r="O948" s="54"/>
      <c r="P948" s="54"/>
      <c r="Q948" s="54"/>
      <c r="R948" s="54"/>
      <c r="S948" s="53">
        <v>60</v>
      </c>
      <c r="T948" s="52">
        <f t="shared" si="231"/>
        <v>2423.6353021978025</v>
      </c>
      <c r="V948" s="51" t="e">
        <f>$AY$1*#REF!</f>
        <v>#REF!</v>
      </c>
      <c r="AG948">
        <v>0</v>
      </c>
      <c r="AH948">
        <v>0</v>
      </c>
      <c r="AY948">
        <v>0</v>
      </c>
    </row>
    <row r="949" spans="1:51" x14ac:dyDescent="0.25">
      <c r="A949" s="13" t="s">
        <v>853</v>
      </c>
      <c r="F949" s="52">
        <v>300</v>
      </c>
      <c r="G949" s="52">
        <v>300</v>
      </c>
      <c r="H949" s="52">
        <f>AY949</f>
        <v>11284.298171699036</v>
      </c>
      <c r="K949" s="52">
        <v>40.5</v>
      </c>
      <c r="L949" s="52">
        <f t="shared" si="233"/>
        <v>1215</v>
      </c>
      <c r="O949" s="54"/>
      <c r="P949" s="54"/>
      <c r="Q949" s="54"/>
      <c r="R949" s="54"/>
      <c r="S949" s="53"/>
      <c r="T949" s="52">
        <f t="shared" si="231"/>
        <v>0</v>
      </c>
      <c r="V949" s="51" t="e">
        <f>$AY$1*#REF!</f>
        <v>#REF!</v>
      </c>
      <c r="AG949">
        <v>180</v>
      </c>
      <c r="AH949">
        <v>120</v>
      </c>
      <c r="AY949">
        <v>11284.298171699036</v>
      </c>
    </row>
    <row r="950" spans="1:51" x14ac:dyDescent="0.25">
      <c r="A950" s="14" t="s">
        <v>854</v>
      </c>
      <c r="F950" s="53"/>
      <c r="G950" s="53"/>
      <c r="H950" s="52">
        <f t="shared" si="232"/>
        <v>0</v>
      </c>
      <c r="K950" s="53"/>
      <c r="L950" s="52">
        <f t="shared" si="233"/>
        <v>0</v>
      </c>
      <c r="O950" s="54">
        <v>90</v>
      </c>
      <c r="P950" s="54">
        <v>4590</v>
      </c>
      <c r="Q950" s="54"/>
      <c r="R950" s="54"/>
      <c r="T950" s="52">
        <f t="shared" si="231"/>
        <v>0</v>
      </c>
      <c r="V950" s="51" t="e">
        <f>$AY$1*#REF!</f>
        <v>#REF!</v>
      </c>
      <c r="AG950">
        <v>0</v>
      </c>
      <c r="AH950">
        <v>0</v>
      </c>
      <c r="AY950">
        <v>0</v>
      </c>
    </row>
    <row r="951" spans="1:51" x14ac:dyDescent="0.25">
      <c r="A951" s="14" t="s">
        <v>855</v>
      </c>
      <c r="F951" s="53"/>
      <c r="G951" s="53"/>
      <c r="H951" s="52">
        <f t="shared" si="232"/>
        <v>0</v>
      </c>
      <c r="K951" s="53"/>
      <c r="L951" s="52">
        <f t="shared" si="233"/>
        <v>0</v>
      </c>
      <c r="O951" s="54">
        <v>210</v>
      </c>
      <c r="P951" s="54">
        <v>10710</v>
      </c>
      <c r="Q951" s="54"/>
      <c r="R951" s="54"/>
      <c r="S951" s="53"/>
      <c r="T951" s="52">
        <f t="shared" si="231"/>
        <v>0</v>
      </c>
      <c r="V951" s="51" t="e">
        <f>$AY$1*#REF!</f>
        <v>#REF!</v>
      </c>
      <c r="AG951">
        <v>0</v>
      </c>
      <c r="AH951">
        <v>0</v>
      </c>
      <c r="AY951">
        <v>0</v>
      </c>
    </row>
    <row r="952" spans="1:51" x14ac:dyDescent="0.25">
      <c r="A952" s="14" t="s">
        <v>856</v>
      </c>
      <c r="F952" s="53">
        <v>300</v>
      </c>
      <c r="G952" s="53">
        <v>186</v>
      </c>
      <c r="H952" s="52">
        <f>AY952</f>
        <v>6996.2648664534026</v>
      </c>
      <c r="K952" s="52">
        <v>45</v>
      </c>
      <c r="L952" s="52">
        <f t="shared" si="233"/>
        <v>1350</v>
      </c>
      <c r="O952" s="54"/>
      <c r="P952" s="54"/>
      <c r="Q952" s="54"/>
      <c r="R952" s="54"/>
      <c r="S952" s="53"/>
      <c r="T952" s="52">
        <f t="shared" si="231"/>
        <v>0</v>
      </c>
      <c r="V952" s="51">
        <f>$AY$1*H954</f>
        <v>0</v>
      </c>
      <c r="AG952">
        <v>180</v>
      </c>
      <c r="AH952">
        <v>120</v>
      </c>
      <c r="AY952">
        <v>6996.2648664534026</v>
      </c>
    </row>
    <row r="953" spans="1:51" x14ac:dyDescent="0.25">
      <c r="A953" s="14" t="s">
        <v>857</v>
      </c>
      <c r="H953" s="52">
        <f t="shared" si="232"/>
        <v>0</v>
      </c>
      <c r="L953" s="52">
        <f t="shared" si="233"/>
        <v>0</v>
      </c>
      <c r="S953" s="52">
        <v>397</v>
      </c>
      <c r="T953" s="52">
        <f t="shared" si="231"/>
        <v>16036.386916208792</v>
      </c>
      <c r="V953" s="51" t="e">
        <f>$AY$1*#REF!</f>
        <v>#REF!</v>
      </c>
      <c r="AG953">
        <v>0</v>
      </c>
      <c r="AH953">
        <v>0</v>
      </c>
      <c r="AY953">
        <v>0</v>
      </c>
    </row>
    <row r="954" spans="1:51" x14ac:dyDescent="0.25">
      <c r="A954" s="16" t="s">
        <v>858</v>
      </c>
      <c r="F954" s="71"/>
      <c r="G954" s="71"/>
      <c r="H954" s="52">
        <f t="shared" si="232"/>
        <v>0</v>
      </c>
      <c r="L954" s="52">
        <f t="shared" si="233"/>
        <v>0</v>
      </c>
      <c r="O954" s="52">
        <v>173</v>
      </c>
      <c r="P954" s="52">
        <v>8823</v>
      </c>
      <c r="S954" s="53">
        <v>151</v>
      </c>
      <c r="T954" s="52">
        <f t="shared" si="231"/>
        <v>6099.4821771978022</v>
      </c>
      <c r="V954" s="51">
        <f>$AY$1*H955</f>
        <v>0</v>
      </c>
      <c r="AG954">
        <v>0</v>
      </c>
      <c r="AH954">
        <v>0</v>
      </c>
      <c r="AY954">
        <v>0</v>
      </c>
    </row>
    <row r="955" spans="1:51" x14ac:dyDescent="0.25">
      <c r="A955" s="15" t="s">
        <v>859</v>
      </c>
      <c r="F955" s="125"/>
      <c r="G955" s="23"/>
      <c r="H955" s="23">
        <f t="shared" si="232"/>
        <v>0</v>
      </c>
      <c r="I955" s="125"/>
      <c r="J955" s="125"/>
      <c r="K955" s="53"/>
      <c r="L955" s="52">
        <f t="shared" si="233"/>
        <v>0</v>
      </c>
      <c r="O955" s="52">
        <v>150</v>
      </c>
      <c r="P955" s="52">
        <v>7650</v>
      </c>
      <c r="S955" s="53"/>
      <c r="T955" s="52">
        <f t="shared" si="231"/>
        <v>0</v>
      </c>
      <c r="V955" s="51">
        <f>$AY$1*H957</f>
        <v>0</v>
      </c>
      <c r="AG955">
        <v>0</v>
      </c>
      <c r="AH955">
        <v>0</v>
      </c>
      <c r="AY955">
        <v>0</v>
      </c>
    </row>
    <row r="956" spans="1:51" x14ac:dyDescent="0.25">
      <c r="A956" s="15" t="s">
        <v>860</v>
      </c>
      <c r="F956" s="125"/>
      <c r="G956" s="23"/>
      <c r="H956" s="23">
        <f t="shared" si="232"/>
        <v>0</v>
      </c>
      <c r="I956" s="125"/>
      <c r="J956" s="125"/>
      <c r="K956" s="53"/>
      <c r="L956" s="52">
        <f t="shared" si="233"/>
        <v>0</v>
      </c>
      <c r="O956" s="52">
        <v>214</v>
      </c>
      <c r="P956" s="52">
        <v>10914</v>
      </c>
      <c r="S956" s="53"/>
      <c r="T956" s="52">
        <f t="shared" si="231"/>
        <v>0</v>
      </c>
      <c r="V956" s="51">
        <f>$AY$1*H958</f>
        <v>0</v>
      </c>
      <c r="AG956">
        <v>0</v>
      </c>
      <c r="AH956">
        <v>0</v>
      </c>
      <c r="AY956">
        <v>0</v>
      </c>
    </row>
    <row r="957" spans="1:51" x14ac:dyDescent="0.25">
      <c r="A957" s="12" t="s">
        <v>861</v>
      </c>
      <c r="H957" s="52">
        <f t="shared" si="232"/>
        <v>0</v>
      </c>
      <c r="L957" s="52">
        <f t="shared" si="233"/>
        <v>0</v>
      </c>
      <c r="S957" s="52">
        <v>60</v>
      </c>
      <c r="T957" s="52">
        <f t="shared" si="231"/>
        <v>2423.6353021978025</v>
      </c>
      <c r="V957" s="51">
        <f>$AY$1*H959</f>
        <v>0</v>
      </c>
      <c r="AG957">
        <v>0</v>
      </c>
      <c r="AH957">
        <v>0</v>
      </c>
      <c r="AY957">
        <v>0</v>
      </c>
    </row>
    <row r="958" spans="1:51" x14ac:dyDescent="0.25">
      <c r="A958" s="14" t="s">
        <v>862</v>
      </c>
      <c r="F958" s="53">
        <v>350</v>
      </c>
      <c r="H958" s="52">
        <f t="shared" si="232"/>
        <v>0</v>
      </c>
      <c r="I958" s="53">
        <v>350</v>
      </c>
      <c r="J958" s="52">
        <f>I958*$AD$1</f>
        <v>13604.640353246134</v>
      </c>
      <c r="L958" s="52">
        <f t="shared" si="233"/>
        <v>0</v>
      </c>
      <c r="O958" s="54">
        <v>122</v>
      </c>
      <c r="P958" s="54">
        <v>6222</v>
      </c>
      <c r="Q958" s="54"/>
      <c r="R958" s="54"/>
      <c r="S958" s="53"/>
      <c r="T958" s="52">
        <f t="shared" si="231"/>
        <v>0</v>
      </c>
      <c r="V958" s="51" t="e">
        <f>$AY$1*#REF!</f>
        <v>#REF!</v>
      </c>
      <c r="AG958">
        <v>0</v>
      </c>
      <c r="AH958">
        <v>0</v>
      </c>
      <c r="AY958">
        <v>0</v>
      </c>
    </row>
    <row r="959" spans="1:51" x14ac:dyDescent="0.25">
      <c r="A959" s="14" t="s">
        <v>1443</v>
      </c>
      <c r="F959" s="53"/>
      <c r="I959" s="53"/>
      <c r="O959" s="54">
        <v>47</v>
      </c>
      <c r="P959" s="54">
        <v>2397</v>
      </c>
      <c r="Q959" s="54"/>
      <c r="R959" s="54"/>
      <c r="S959" s="53"/>
      <c r="V959" s="51">
        <f>$AY$1*H960</f>
        <v>17689.837572452823</v>
      </c>
      <c r="AY959">
        <v>0</v>
      </c>
    </row>
    <row r="960" spans="1:51" x14ac:dyDescent="0.25">
      <c r="A960" s="19" t="s">
        <v>638</v>
      </c>
      <c r="B960" s="20">
        <f t="shared" ref="B960:R960" si="234">SUM(B927:B959)</f>
        <v>0</v>
      </c>
      <c r="C960" s="20">
        <f t="shared" si="234"/>
        <v>101561</v>
      </c>
      <c r="D960" s="20">
        <f t="shared" si="234"/>
        <v>0</v>
      </c>
      <c r="E960" s="20">
        <f t="shared" si="234"/>
        <v>0</v>
      </c>
      <c r="F960" s="20">
        <f t="shared" si="234"/>
        <v>1175</v>
      </c>
      <c r="G960" s="20">
        <f t="shared" si="234"/>
        <v>486</v>
      </c>
      <c r="H960" s="20">
        <f t="shared" si="234"/>
        <v>18280.563038152439</v>
      </c>
      <c r="I960" s="20">
        <f t="shared" si="234"/>
        <v>575</v>
      </c>
      <c r="J960" s="20">
        <f t="shared" si="234"/>
        <v>22350.480580332933</v>
      </c>
      <c r="K960" s="20">
        <f t="shared" si="234"/>
        <v>85.5</v>
      </c>
      <c r="L960" s="20">
        <f t="shared" si="234"/>
        <v>2565</v>
      </c>
      <c r="M960" s="20">
        <f t="shared" si="234"/>
        <v>0</v>
      </c>
      <c r="N960" s="20">
        <f t="shared" si="234"/>
        <v>0</v>
      </c>
      <c r="O960" s="20">
        <f t="shared" si="234"/>
        <v>1952</v>
      </c>
      <c r="P960" s="20">
        <f t="shared" si="234"/>
        <v>99552</v>
      </c>
      <c r="Q960" s="20">
        <f t="shared" si="234"/>
        <v>0</v>
      </c>
      <c r="R960" s="20">
        <f t="shared" si="234"/>
        <v>0</v>
      </c>
      <c r="S960" s="20">
        <f>SUM(S926:S959)</f>
        <v>2912</v>
      </c>
      <c r="T960" s="20">
        <f>SUM(T926:T959)</f>
        <v>117627.1</v>
      </c>
      <c r="U960" s="34"/>
      <c r="V960" s="51">
        <f>$AY$1*H963</f>
        <v>0</v>
      </c>
      <c r="W960" s="34"/>
      <c r="X960" s="34"/>
      <c r="Y960" s="34"/>
      <c r="Z960" s="34"/>
      <c r="AA960" s="34"/>
      <c r="AB960" s="34"/>
      <c r="AC960" s="34"/>
      <c r="AG960">
        <v>486</v>
      </c>
      <c r="AH960">
        <v>324</v>
      </c>
      <c r="AY960">
        <v>18280.563038152442</v>
      </c>
    </row>
    <row r="961" spans="1:51" hidden="1" x14ac:dyDescent="0.25">
      <c r="A961" s="19" t="s">
        <v>1425</v>
      </c>
      <c r="B961" s="20">
        <f>SUM(B931:B960)</f>
        <v>0</v>
      </c>
      <c r="C961" s="20"/>
      <c r="D961" s="20">
        <v>0</v>
      </c>
      <c r="E961" s="20">
        <v>0</v>
      </c>
      <c r="F961" s="20">
        <v>2735</v>
      </c>
      <c r="G961" s="20"/>
      <c r="H961" s="20"/>
      <c r="I961" s="20">
        <v>1925</v>
      </c>
      <c r="J961" s="20">
        <v>74825.521942853724</v>
      </c>
      <c r="K961" s="20"/>
      <c r="L961" s="20"/>
      <c r="M961" s="20">
        <v>54</v>
      </c>
      <c r="N961" s="20">
        <v>1620</v>
      </c>
      <c r="O961" s="20"/>
      <c r="P961" s="20"/>
      <c r="Q961" s="20">
        <v>0</v>
      </c>
      <c r="R961" s="20">
        <v>0</v>
      </c>
      <c r="S961" s="20"/>
      <c r="T961" s="20"/>
      <c r="U961" s="34"/>
      <c r="V961" s="51">
        <f>$AY$1*H964</f>
        <v>0</v>
      </c>
      <c r="W961" s="34"/>
      <c r="X961" s="34"/>
      <c r="Y961" s="34"/>
      <c r="Z961" s="34"/>
      <c r="AA961" s="34"/>
      <c r="AB961" s="34"/>
      <c r="AC961" s="34"/>
      <c r="AY961">
        <v>0</v>
      </c>
    </row>
    <row r="962" spans="1:51" x14ac:dyDescent="0.25">
      <c r="A962" s="19" t="s">
        <v>1448</v>
      </c>
      <c r="B962" s="20"/>
      <c r="C962" s="20"/>
      <c r="D962" s="20"/>
      <c r="E962" s="20"/>
      <c r="F962" s="20"/>
      <c r="G962" s="123">
        <f>H960/G960</f>
        <v>37.614327238996786</v>
      </c>
      <c r="H962" s="124"/>
      <c r="I962" s="123"/>
      <c r="J962" s="124"/>
      <c r="K962" s="123">
        <f>L960/K960</f>
        <v>30</v>
      </c>
      <c r="L962" s="124"/>
      <c r="M962" s="123"/>
      <c r="N962" s="124"/>
      <c r="O962" s="123">
        <f>P960/O960</f>
        <v>51</v>
      </c>
      <c r="P962" s="124"/>
      <c r="Q962" s="123"/>
      <c r="R962" s="124"/>
      <c r="S962" s="123">
        <f>T960/S960</f>
        <v>40.393921703296705</v>
      </c>
      <c r="T962" s="124"/>
      <c r="U962" s="34"/>
      <c r="W962" s="34"/>
      <c r="X962" s="34"/>
      <c r="Y962" s="34"/>
      <c r="Z962" s="34"/>
      <c r="AA962" s="34"/>
      <c r="AB962" s="34"/>
      <c r="AC962" s="34"/>
    </row>
    <row r="963" spans="1:51" x14ac:dyDescent="0.25">
      <c r="A963" s="127" t="s">
        <v>863</v>
      </c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32"/>
      <c r="V963" s="51">
        <f t="shared" ref="V963:V971" si="235">$AY$1*H965</f>
        <v>0</v>
      </c>
      <c r="W963" s="32"/>
      <c r="X963" s="32"/>
      <c r="Y963" s="32"/>
      <c r="Z963" s="32"/>
      <c r="AA963" s="32"/>
      <c r="AB963" s="32"/>
      <c r="AC963" s="32"/>
      <c r="AE963">
        <v>50.408285714285718</v>
      </c>
      <c r="AG963">
        <v>0</v>
      </c>
      <c r="AH963">
        <v>0</v>
      </c>
      <c r="AY963">
        <v>0</v>
      </c>
    </row>
    <row r="964" spans="1:51" x14ac:dyDescent="0.25">
      <c r="A964" s="14" t="s">
        <v>864</v>
      </c>
      <c r="F964" s="53"/>
      <c r="G964" s="53"/>
      <c r="H964" s="52">
        <f t="shared" ref="H964:H998" si="236">G964*$AD$1</f>
        <v>0</v>
      </c>
      <c r="K964" s="53"/>
      <c r="L964" s="52">
        <f t="shared" ref="L964:L974" si="237">K964*AF$1</f>
        <v>0</v>
      </c>
      <c r="O964" s="54">
        <v>20</v>
      </c>
      <c r="P964" s="54">
        <v>1000</v>
      </c>
      <c r="Q964" s="54"/>
      <c r="R964" s="54"/>
      <c r="T964" s="52">
        <f t="shared" ref="T964:T974" si="238">S964*AE$963</f>
        <v>0</v>
      </c>
      <c r="V964" s="51">
        <f t="shared" si="235"/>
        <v>0</v>
      </c>
      <c r="AG964">
        <v>0</v>
      </c>
      <c r="AH964">
        <v>0</v>
      </c>
      <c r="AY964">
        <v>0</v>
      </c>
    </row>
    <row r="965" spans="1:51" x14ac:dyDescent="0.25">
      <c r="A965" s="14" t="s">
        <v>865</v>
      </c>
      <c r="F965" s="53"/>
      <c r="G965" s="53"/>
      <c r="H965" s="52">
        <f t="shared" si="236"/>
        <v>0</v>
      </c>
      <c r="K965" s="53"/>
      <c r="L965" s="52">
        <f t="shared" si="237"/>
        <v>0</v>
      </c>
      <c r="O965" s="54">
        <v>100</v>
      </c>
      <c r="P965" s="54">
        <v>5000</v>
      </c>
      <c r="Q965" s="54"/>
      <c r="R965" s="54"/>
      <c r="S965" s="53"/>
      <c r="T965" s="52">
        <f t="shared" si="238"/>
        <v>0</v>
      </c>
      <c r="V965" s="51">
        <f t="shared" si="235"/>
        <v>0</v>
      </c>
      <c r="AG965">
        <v>0</v>
      </c>
      <c r="AH965">
        <v>0</v>
      </c>
      <c r="AY965">
        <v>0</v>
      </c>
    </row>
    <row r="966" spans="1:51" x14ac:dyDescent="0.25">
      <c r="A966" s="12" t="s">
        <v>866</v>
      </c>
      <c r="H966" s="52">
        <f t="shared" si="236"/>
        <v>0</v>
      </c>
      <c r="L966" s="52">
        <f t="shared" si="237"/>
        <v>0</v>
      </c>
      <c r="O966" s="52">
        <v>20</v>
      </c>
      <c r="P966" s="52">
        <v>1000</v>
      </c>
      <c r="T966" s="52">
        <f t="shared" si="238"/>
        <v>0</v>
      </c>
      <c r="V966" s="51">
        <f t="shared" si="235"/>
        <v>0</v>
      </c>
      <c r="AG966">
        <v>0</v>
      </c>
      <c r="AH966">
        <v>0</v>
      </c>
      <c r="AY966">
        <v>0</v>
      </c>
    </row>
    <row r="967" spans="1:51" x14ac:dyDescent="0.25">
      <c r="A967" s="14" t="s">
        <v>867</v>
      </c>
      <c r="F967" s="53"/>
      <c r="G967" s="53"/>
      <c r="H967" s="52">
        <f t="shared" si="236"/>
        <v>0</v>
      </c>
      <c r="K967" s="53"/>
      <c r="L967" s="52">
        <f t="shared" si="237"/>
        <v>0</v>
      </c>
      <c r="O967" s="54">
        <v>10</v>
      </c>
      <c r="P967" s="54">
        <v>400</v>
      </c>
      <c r="Q967" s="54"/>
      <c r="R967" s="54"/>
      <c r="S967" s="53"/>
      <c r="T967" s="52">
        <f t="shared" si="238"/>
        <v>0</v>
      </c>
      <c r="V967" s="51">
        <f t="shared" si="235"/>
        <v>0</v>
      </c>
      <c r="AG967">
        <v>0</v>
      </c>
      <c r="AH967">
        <v>0</v>
      </c>
      <c r="AY967">
        <v>0</v>
      </c>
    </row>
    <row r="968" spans="1:51" x14ac:dyDescent="0.25">
      <c r="A968" s="14" t="s">
        <v>868</v>
      </c>
      <c r="H968" s="52">
        <f t="shared" si="236"/>
        <v>0</v>
      </c>
      <c r="L968" s="52">
        <f t="shared" si="237"/>
        <v>0</v>
      </c>
      <c r="O968" s="52">
        <v>70</v>
      </c>
      <c r="P968" s="52">
        <v>3500</v>
      </c>
      <c r="T968" s="52">
        <f t="shared" si="238"/>
        <v>0</v>
      </c>
      <c r="V968" s="51">
        <f t="shared" si="235"/>
        <v>0</v>
      </c>
      <c r="AG968">
        <v>0</v>
      </c>
      <c r="AH968">
        <v>0</v>
      </c>
      <c r="AY968">
        <v>0</v>
      </c>
    </row>
    <row r="969" spans="1:51" x14ac:dyDescent="0.25">
      <c r="A969" s="9" t="s">
        <v>869</v>
      </c>
      <c r="H969" s="52">
        <f t="shared" si="236"/>
        <v>0</v>
      </c>
      <c r="L969" s="52">
        <f t="shared" si="237"/>
        <v>0</v>
      </c>
      <c r="S969" s="52">
        <v>15</v>
      </c>
      <c r="T969" s="52">
        <f t="shared" si="238"/>
        <v>756.12428571428575</v>
      </c>
      <c r="V969" s="51">
        <f t="shared" si="235"/>
        <v>0</v>
      </c>
      <c r="AG969">
        <v>0</v>
      </c>
      <c r="AH969">
        <v>0</v>
      </c>
      <c r="AY969">
        <v>0</v>
      </c>
    </row>
    <row r="970" spans="1:51" x14ac:dyDescent="0.25">
      <c r="A970" s="15" t="s">
        <v>870</v>
      </c>
      <c r="H970" s="52">
        <f t="shared" si="236"/>
        <v>0</v>
      </c>
      <c r="K970" s="53"/>
      <c r="L970" s="52">
        <f t="shared" si="237"/>
        <v>0</v>
      </c>
      <c r="O970" s="54"/>
      <c r="P970" s="54"/>
      <c r="Q970" s="54"/>
      <c r="R970" s="54"/>
      <c r="S970" s="53">
        <v>21</v>
      </c>
      <c r="T970" s="52">
        <f t="shared" si="238"/>
        <v>1058.5740000000001</v>
      </c>
      <c r="V970" s="51">
        <f t="shared" si="235"/>
        <v>0</v>
      </c>
      <c r="AG970">
        <v>0</v>
      </c>
      <c r="AH970">
        <v>0</v>
      </c>
      <c r="AY970">
        <v>0</v>
      </c>
    </row>
    <row r="971" spans="1:51" x14ac:dyDescent="0.25">
      <c r="A971" s="12" t="s">
        <v>871</v>
      </c>
      <c r="H971" s="52">
        <f t="shared" si="236"/>
        <v>0</v>
      </c>
      <c r="L971" s="52">
        <f t="shared" si="237"/>
        <v>0</v>
      </c>
      <c r="S971" s="52">
        <v>17</v>
      </c>
      <c r="T971" s="52">
        <f t="shared" si="238"/>
        <v>856.94085714285723</v>
      </c>
      <c r="V971" s="51">
        <f t="shared" si="235"/>
        <v>0</v>
      </c>
      <c r="AG971">
        <v>0</v>
      </c>
      <c r="AH971">
        <v>0</v>
      </c>
      <c r="AY971">
        <v>0</v>
      </c>
    </row>
    <row r="972" spans="1:51" x14ac:dyDescent="0.25">
      <c r="A972" s="14" t="s">
        <v>872</v>
      </c>
      <c r="F972" s="53"/>
      <c r="G972" s="53"/>
      <c r="H972" s="52">
        <f t="shared" si="236"/>
        <v>0</v>
      </c>
      <c r="L972" s="52">
        <f t="shared" si="237"/>
        <v>0</v>
      </c>
      <c r="O972" s="54"/>
      <c r="P972" s="54"/>
      <c r="Q972" s="54"/>
      <c r="R972" s="54"/>
      <c r="S972" s="53">
        <v>21</v>
      </c>
      <c r="T972" s="52">
        <f t="shared" si="238"/>
        <v>1058.5740000000001</v>
      </c>
      <c r="V972" s="51" t="e">
        <f>$AY$1*#REF!</f>
        <v>#REF!</v>
      </c>
      <c r="AG972">
        <v>0</v>
      </c>
      <c r="AH972">
        <v>0</v>
      </c>
      <c r="AY972">
        <v>0</v>
      </c>
    </row>
    <row r="973" spans="1:51" x14ac:dyDescent="0.25">
      <c r="A973" s="14" t="s">
        <v>873</v>
      </c>
      <c r="F973" s="53"/>
      <c r="G973" s="53"/>
      <c r="H973" s="52">
        <f t="shared" si="236"/>
        <v>0</v>
      </c>
      <c r="L973" s="52">
        <f t="shared" si="237"/>
        <v>0</v>
      </c>
      <c r="O973" s="54"/>
      <c r="P973" s="54"/>
      <c r="Q973" s="54"/>
      <c r="R973" s="54"/>
      <c r="S973" s="53">
        <v>19</v>
      </c>
      <c r="T973" s="52">
        <f t="shared" si="238"/>
        <v>957.75742857142859</v>
      </c>
      <c r="V973" s="51">
        <f>$AY$1*H974</f>
        <v>0</v>
      </c>
      <c r="AG973">
        <v>0</v>
      </c>
      <c r="AH973">
        <v>0</v>
      </c>
      <c r="AY973">
        <v>0</v>
      </c>
    </row>
    <row r="974" spans="1:51" x14ac:dyDescent="0.25">
      <c r="A974" s="9" t="s">
        <v>874</v>
      </c>
      <c r="H974" s="52">
        <f t="shared" si="236"/>
        <v>0</v>
      </c>
      <c r="L974" s="52">
        <f t="shared" si="237"/>
        <v>0</v>
      </c>
      <c r="S974" s="52">
        <v>10</v>
      </c>
      <c r="T974" s="52">
        <f t="shared" si="238"/>
        <v>504.08285714285716</v>
      </c>
      <c r="V974" s="51" t="e">
        <f>$AY$1*#REF!</f>
        <v>#REF!</v>
      </c>
      <c r="AG974">
        <v>0</v>
      </c>
      <c r="AH974">
        <v>0</v>
      </c>
      <c r="AY974">
        <v>0</v>
      </c>
    </row>
    <row r="975" spans="1:51" ht="15.75" customHeight="1" x14ac:dyDescent="0.25">
      <c r="A975" s="13" t="s">
        <v>875</v>
      </c>
      <c r="C975" s="52">
        <v>65352</v>
      </c>
      <c r="F975" s="53">
        <v>579.26</v>
      </c>
      <c r="G975" s="53">
        <v>579</v>
      </c>
      <c r="H975" s="52">
        <f>AY975</f>
        <v>21778.695471379138</v>
      </c>
      <c r="K975" s="53">
        <v>341</v>
      </c>
      <c r="L975" s="52">
        <v>10250</v>
      </c>
      <c r="O975" s="122" t="s">
        <v>1362</v>
      </c>
      <c r="P975" s="122"/>
      <c r="Q975" s="122"/>
      <c r="R975" s="122"/>
      <c r="S975" s="122" t="s">
        <v>1361</v>
      </c>
      <c r="T975" s="122"/>
      <c r="U975" s="31"/>
      <c r="V975" s="51">
        <f>$AY$1*H977</f>
        <v>0</v>
      </c>
      <c r="W975" s="31"/>
      <c r="X975" s="31"/>
      <c r="Y975" s="31"/>
      <c r="Z975" s="31"/>
      <c r="AA975" s="31"/>
      <c r="AB975" s="31"/>
      <c r="AC975" s="31"/>
      <c r="AG975">
        <v>347.55599999999998</v>
      </c>
      <c r="AH975">
        <v>231.70400000000001</v>
      </c>
      <c r="AY975">
        <v>21778.695471379138</v>
      </c>
    </row>
    <row r="976" spans="1:51" x14ac:dyDescent="0.25">
      <c r="A976" s="16" t="s">
        <v>1317</v>
      </c>
      <c r="B976" s="52">
        <v>1</v>
      </c>
      <c r="F976" s="53">
        <v>873.8</v>
      </c>
      <c r="G976" s="53">
        <v>524</v>
      </c>
      <c r="H976" s="52">
        <f>AY976</f>
        <v>32293.60377116481</v>
      </c>
      <c r="K976" s="53">
        <v>347</v>
      </c>
      <c r="L976" s="52">
        <f t="shared" ref="L976:L982" si="239">K976*AF$1</f>
        <v>10410</v>
      </c>
      <c r="O976" s="122" t="s">
        <v>1332</v>
      </c>
      <c r="P976" s="122"/>
      <c r="Q976" s="122"/>
      <c r="R976" s="122"/>
      <c r="S976" s="122" t="s">
        <v>1332</v>
      </c>
      <c r="T976" s="122"/>
      <c r="U976" s="31"/>
      <c r="V976" s="51" t="e">
        <f>$AY$1*#REF!</f>
        <v>#REF!</v>
      </c>
      <c r="W976" s="31"/>
      <c r="X976" s="31"/>
      <c r="Y976" s="31"/>
      <c r="Z976" s="31"/>
      <c r="AA976" s="31"/>
      <c r="AB976" s="31"/>
      <c r="AC976" s="31"/>
      <c r="AG976">
        <v>524.28</v>
      </c>
      <c r="AH976">
        <v>349.52</v>
      </c>
      <c r="AY976">
        <v>32293.60377116481</v>
      </c>
    </row>
    <row r="977" spans="1:51" x14ac:dyDescent="0.25">
      <c r="A977" s="16" t="s">
        <v>876</v>
      </c>
      <c r="F977" s="71"/>
      <c r="G977" s="71"/>
      <c r="H977" s="52">
        <f t="shared" si="236"/>
        <v>0</v>
      </c>
      <c r="L977" s="52">
        <f t="shared" si="239"/>
        <v>0</v>
      </c>
      <c r="O977" s="52">
        <v>50</v>
      </c>
      <c r="P977" s="52">
        <v>2500</v>
      </c>
      <c r="T977" s="52">
        <f>S977*AE$963</f>
        <v>0</v>
      </c>
      <c r="V977" s="51">
        <f>$AY$1*H978</f>
        <v>0</v>
      </c>
      <c r="AG977">
        <v>0</v>
      </c>
      <c r="AH977">
        <v>0</v>
      </c>
      <c r="AY977">
        <v>0</v>
      </c>
    </row>
    <row r="978" spans="1:51" x14ac:dyDescent="0.25">
      <c r="A978" s="9" t="s">
        <v>877</v>
      </c>
      <c r="H978" s="52">
        <f t="shared" si="236"/>
        <v>0</v>
      </c>
      <c r="L978" s="52">
        <f t="shared" si="239"/>
        <v>0</v>
      </c>
      <c r="O978" s="52">
        <v>60</v>
      </c>
      <c r="P978" s="52">
        <v>2400</v>
      </c>
      <c r="T978" s="52">
        <f>S978*AE$963</f>
        <v>0</v>
      </c>
      <c r="V978" s="51">
        <f>$AY$1*H980</f>
        <v>31812.588556221745</v>
      </c>
      <c r="AG978">
        <v>0</v>
      </c>
      <c r="AH978">
        <v>0</v>
      </c>
      <c r="AY978">
        <v>0</v>
      </c>
    </row>
    <row r="979" spans="1:51" x14ac:dyDescent="0.25">
      <c r="A979" s="9" t="s">
        <v>878</v>
      </c>
      <c r="H979" s="52">
        <f t="shared" si="236"/>
        <v>0</v>
      </c>
      <c r="L979" s="52">
        <f t="shared" si="239"/>
        <v>0</v>
      </c>
      <c r="O979" s="52">
        <v>80</v>
      </c>
      <c r="P979" s="52">
        <v>3200</v>
      </c>
      <c r="S979" s="52">
        <v>22</v>
      </c>
      <c r="T979" s="52">
        <f>S979*AE$963</f>
        <v>1108.9822857142858</v>
      </c>
      <c r="V979" s="51">
        <f>$AY$1*H981</f>
        <v>29337.467249788016</v>
      </c>
      <c r="AG979">
        <v>0</v>
      </c>
      <c r="AH979">
        <v>0</v>
      </c>
      <c r="AY979">
        <v>0</v>
      </c>
    </row>
    <row r="980" spans="1:51" x14ac:dyDescent="0.25">
      <c r="A980" s="15" t="s">
        <v>879</v>
      </c>
      <c r="C980" s="52">
        <v>65352</v>
      </c>
      <c r="F980" s="52">
        <v>873.78500000000008</v>
      </c>
      <c r="G980" s="52">
        <v>874</v>
      </c>
      <c r="H980" s="52">
        <f>AY980</f>
        <v>32874.922006883193</v>
      </c>
      <c r="K980" s="53">
        <v>357</v>
      </c>
      <c r="L980" s="52">
        <f t="shared" si="239"/>
        <v>10710</v>
      </c>
      <c r="O980" s="122" t="s">
        <v>1332</v>
      </c>
      <c r="P980" s="122"/>
      <c r="Q980" s="122"/>
      <c r="R980" s="122"/>
      <c r="S980" s="122" t="s">
        <v>1346</v>
      </c>
      <c r="T980" s="122"/>
      <c r="U980" s="31"/>
      <c r="V980" s="51" t="e">
        <f>$AY$1*#REF!</f>
        <v>#REF!</v>
      </c>
      <c r="W980" s="31"/>
      <c r="X980" s="31"/>
      <c r="Y980" s="31"/>
      <c r="Z980" s="31"/>
      <c r="AA980" s="31"/>
      <c r="AB980" s="31"/>
      <c r="AC980" s="31"/>
      <c r="AG980">
        <v>524.27100000000007</v>
      </c>
      <c r="AH980">
        <v>349.51400000000007</v>
      </c>
      <c r="AY980">
        <v>32874.922006883193</v>
      </c>
    </row>
    <row r="981" spans="1:51" x14ac:dyDescent="0.25">
      <c r="A981" s="14" t="s">
        <v>880</v>
      </c>
      <c r="F981" s="53">
        <v>806.46499999999992</v>
      </c>
      <c r="G981" s="53">
        <v>806</v>
      </c>
      <c r="H981" s="52">
        <f>AY981</f>
        <v>30317.147754631409</v>
      </c>
      <c r="K981" s="52">
        <v>350</v>
      </c>
      <c r="L981" s="52">
        <f t="shared" si="239"/>
        <v>10500</v>
      </c>
      <c r="O981" s="54"/>
      <c r="P981" s="54"/>
      <c r="Q981" s="54"/>
      <c r="R981" s="54"/>
      <c r="S981" s="53"/>
      <c r="T981" s="52">
        <f>S981*AE$963</f>
        <v>0</v>
      </c>
      <c r="V981" s="51" t="e">
        <f>$AY$1*#REF!</f>
        <v>#REF!</v>
      </c>
      <c r="AG981">
        <v>483.87899999999991</v>
      </c>
      <c r="AH981">
        <v>322.58600000000001</v>
      </c>
      <c r="AY981">
        <v>30317.147754631409</v>
      </c>
    </row>
    <row r="982" spans="1:51" x14ac:dyDescent="0.25">
      <c r="A982" s="13" t="s">
        <v>881</v>
      </c>
      <c r="F982" s="52">
        <v>1841.73</v>
      </c>
      <c r="G982" s="52">
        <v>1842</v>
      </c>
      <c r="H982" s="52">
        <f>AY982</f>
        <v>69285.590774232085</v>
      </c>
      <c r="K982" s="52">
        <v>490</v>
      </c>
      <c r="L982" s="52">
        <f t="shared" si="239"/>
        <v>14700</v>
      </c>
      <c r="O982" s="54"/>
      <c r="P982" s="54"/>
      <c r="Q982" s="54"/>
      <c r="R982" s="54"/>
      <c r="S982" s="53"/>
      <c r="T982" s="52">
        <f>S982*AE$963</f>
        <v>0</v>
      </c>
      <c r="V982" s="51">
        <f t="shared" ref="V982:V998" si="240">$AY$1*H984</f>
        <v>25551.987604654078</v>
      </c>
      <c r="AG982">
        <v>1105.038</v>
      </c>
      <c r="AH982">
        <v>736.69200000000001</v>
      </c>
      <c r="AY982">
        <v>69285.590774232085</v>
      </c>
    </row>
    <row r="983" spans="1:51" x14ac:dyDescent="0.25">
      <c r="A983" s="14" t="s">
        <v>882</v>
      </c>
      <c r="F983" s="53">
        <v>702.13</v>
      </c>
      <c r="G983" s="53">
        <v>359</v>
      </c>
      <c r="H983" s="52">
        <f t="shared" ref="H983:H984" si="241">AY983</f>
        <v>13521.470858638557</v>
      </c>
      <c r="O983" s="54"/>
      <c r="P983" s="54"/>
      <c r="Q983" s="54"/>
      <c r="R983" s="54"/>
      <c r="S983" s="53"/>
      <c r="T983" s="52">
        <f>S983*AE$963</f>
        <v>0</v>
      </c>
      <c r="V983" s="51">
        <f t="shared" si="240"/>
        <v>0</v>
      </c>
      <c r="AG983">
        <v>421.27799999999996</v>
      </c>
      <c r="AH983">
        <v>280.85200000000003</v>
      </c>
      <c r="AY983">
        <v>13521.470858638557</v>
      </c>
    </row>
    <row r="984" spans="1:51" x14ac:dyDescent="0.25">
      <c r="A984" s="14" t="s">
        <v>883</v>
      </c>
      <c r="C984" s="52">
        <v>65352</v>
      </c>
      <c r="F984" s="53">
        <v>702.1</v>
      </c>
      <c r="G984" s="53">
        <v>702</v>
      </c>
      <c r="H984" s="52">
        <f t="shared" si="241"/>
        <v>26405.257721775743</v>
      </c>
      <c r="K984" s="52">
        <v>342</v>
      </c>
      <c r="L984" s="52">
        <f t="shared" ref="L984:L998" si="242">K984*AF$1</f>
        <v>10260</v>
      </c>
      <c r="O984" s="128" t="s">
        <v>1332</v>
      </c>
      <c r="P984" s="128"/>
      <c r="Q984" s="128"/>
      <c r="R984" s="128"/>
      <c r="S984" s="122" t="s">
        <v>1346</v>
      </c>
      <c r="T984" s="122"/>
      <c r="U984" s="31"/>
      <c r="V984" s="51">
        <f t="shared" si="240"/>
        <v>0</v>
      </c>
      <c r="W984" s="31"/>
      <c r="X984" s="31"/>
      <c r="Y984" s="31"/>
      <c r="Z984" s="31"/>
      <c r="AA984" s="31"/>
      <c r="AB984" s="31"/>
      <c r="AC984" s="31"/>
      <c r="AG984">
        <v>421.26</v>
      </c>
      <c r="AH984">
        <v>280.84000000000003</v>
      </c>
      <c r="AY984">
        <v>26405.257721775743</v>
      </c>
    </row>
    <row r="985" spans="1:51" x14ac:dyDescent="0.25">
      <c r="A985" s="14" t="s">
        <v>884</v>
      </c>
      <c r="F985" s="53"/>
      <c r="G985" s="53"/>
      <c r="H985" s="52">
        <f t="shared" si="236"/>
        <v>0</v>
      </c>
      <c r="K985" s="53"/>
      <c r="L985" s="52">
        <f t="shared" si="242"/>
        <v>0</v>
      </c>
      <c r="O985" s="54"/>
      <c r="P985" s="54"/>
      <c r="Q985" s="54"/>
      <c r="R985" s="54"/>
      <c r="S985" s="52">
        <v>8</v>
      </c>
      <c r="T985" s="52">
        <f t="shared" ref="T985:T998" si="243">S985*AE$963</f>
        <v>403.26628571428574</v>
      </c>
      <c r="V985" s="51">
        <f t="shared" si="240"/>
        <v>0</v>
      </c>
      <c r="AG985">
        <v>0</v>
      </c>
      <c r="AH985">
        <v>0</v>
      </c>
      <c r="AY985">
        <v>0</v>
      </c>
    </row>
    <row r="986" spans="1:51" x14ac:dyDescent="0.25">
      <c r="A986" s="9" t="s">
        <v>885</v>
      </c>
      <c r="H986" s="52">
        <f t="shared" si="236"/>
        <v>0</v>
      </c>
      <c r="L986" s="52">
        <f t="shared" si="242"/>
        <v>0</v>
      </c>
      <c r="S986" s="52">
        <v>12</v>
      </c>
      <c r="T986" s="52">
        <f t="shared" si="243"/>
        <v>604.89942857142864</v>
      </c>
      <c r="V986" s="51">
        <f t="shared" si="240"/>
        <v>0</v>
      </c>
      <c r="AG986">
        <v>0</v>
      </c>
      <c r="AH986">
        <v>0</v>
      </c>
      <c r="AY986">
        <v>0</v>
      </c>
    </row>
    <row r="987" spans="1:51" x14ac:dyDescent="0.25">
      <c r="A987" s="9" t="s">
        <v>886</v>
      </c>
      <c r="H987" s="52">
        <f t="shared" si="236"/>
        <v>0</v>
      </c>
      <c r="L987" s="52">
        <f t="shared" si="242"/>
        <v>0</v>
      </c>
      <c r="O987" s="52">
        <v>50</v>
      </c>
      <c r="P987" s="52">
        <v>2500</v>
      </c>
      <c r="S987" s="53">
        <v>12</v>
      </c>
      <c r="T987" s="52">
        <f t="shared" si="243"/>
        <v>604.89942857142864</v>
      </c>
      <c r="V987" s="51">
        <f t="shared" si="240"/>
        <v>0</v>
      </c>
      <c r="AG987">
        <v>0</v>
      </c>
      <c r="AH987">
        <v>0</v>
      </c>
      <c r="AY987">
        <v>0</v>
      </c>
    </row>
    <row r="988" spans="1:51" x14ac:dyDescent="0.25">
      <c r="A988" s="9" t="s">
        <v>887</v>
      </c>
      <c r="C988" s="53"/>
      <c r="D988" s="53"/>
      <c r="E988" s="53"/>
      <c r="F988" s="53"/>
      <c r="G988" s="53"/>
      <c r="H988" s="52">
        <f t="shared" si="236"/>
        <v>0</v>
      </c>
      <c r="K988" s="53"/>
      <c r="L988" s="52">
        <f t="shared" si="242"/>
        <v>0</v>
      </c>
      <c r="O988" s="53"/>
      <c r="P988" s="53"/>
      <c r="Q988" s="53"/>
      <c r="R988" s="53"/>
      <c r="S988" s="53">
        <v>10</v>
      </c>
      <c r="T988" s="52">
        <f t="shared" si="243"/>
        <v>504.08285714285716</v>
      </c>
      <c r="V988" s="51">
        <f t="shared" si="240"/>
        <v>0</v>
      </c>
      <c r="AG988">
        <v>0</v>
      </c>
      <c r="AH988">
        <v>0</v>
      </c>
      <c r="AY988">
        <v>0</v>
      </c>
    </row>
    <row r="989" spans="1:51" x14ac:dyDescent="0.25">
      <c r="A989" s="13" t="s">
        <v>888</v>
      </c>
      <c r="C989" s="53"/>
      <c r="D989" s="53"/>
      <c r="E989" s="53"/>
      <c r="F989" s="53"/>
      <c r="G989" s="53"/>
      <c r="H989" s="52">
        <f t="shared" si="236"/>
        <v>0</v>
      </c>
      <c r="K989" s="53"/>
      <c r="L989" s="52">
        <f t="shared" si="242"/>
        <v>0</v>
      </c>
      <c r="O989" s="53"/>
      <c r="P989" s="53"/>
      <c r="Q989" s="53"/>
      <c r="R989" s="53"/>
      <c r="S989" s="53">
        <v>20</v>
      </c>
      <c r="T989" s="52">
        <f t="shared" si="243"/>
        <v>1008.1657142857143</v>
      </c>
      <c r="V989" s="51">
        <f t="shared" si="240"/>
        <v>0</v>
      </c>
      <c r="AG989">
        <v>0</v>
      </c>
      <c r="AH989">
        <v>0</v>
      </c>
      <c r="AY989">
        <v>0</v>
      </c>
    </row>
    <row r="990" spans="1:51" x14ac:dyDescent="0.25">
      <c r="A990" s="14" t="s">
        <v>889</v>
      </c>
      <c r="F990" s="53"/>
      <c r="G990" s="53"/>
      <c r="H990" s="52">
        <f t="shared" si="236"/>
        <v>0</v>
      </c>
      <c r="L990" s="52">
        <f t="shared" si="242"/>
        <v>0</v>
      </c>
      <c r="O990" s="54"/>
      <c r="P990" s="54"/>
      <c r="Q990" s="54"/>
      <c r="R990" s="54"/>
      <c r="S990" s="53">
        <v>15</v>
      </c>
      <c r="T990" s="52">
        <f t="shared" si="243"/>
        <v>756.12428571428575</v>
      </c>
      <c r="V990" s="51">
        <f t="shared" si="240"/>
        <v>0</v>
      </c>
      <c r="AG990">
        <v>0</v>
      </c>
      <c r="AH990">
        <v>0</v>
      </c>
      <c r="AY990">
        <v>0</v>
      </c>
    </row>
    <row r="991" spans="1:51" x14ac:dyDescent="0.25">
      <c r="A991" s="9" t="s">
        <v>890</v>
      </c>
      <c r="H991" s="52">
        <f t="shared" si="236"/>
        <v>0</v>
      </c>
      <c r="L991" s="52">
        <f t="shared" si="242"/>
        <v>0</v>
      </c>
      <c r="S991" s="52">
        <v>17</v>
      </c>
      <c r="T991" s="52">
        <f t="shared" si="243"/>
        <v>856.94085714285723</v>
      </c>
      <c r="V991" s="51">
        <f t="shared" si="240"/>
        <v>0</v>
      </c>
      <c r="AG991">
        <v>0</v>
      </c>
      <c r="AH991">
        <v>0</v>
      </c>
      <c r="AY991">
        <v>0</v>
      </c>
    </row>
    <row r="992" spans="1:51" x14ac:dyDescent="0.25">
      <c r="A992" s="12" t="s">
        <v>891</v>
      </c>
      <c r="H992" s="52">
        <f t="shared" si="236"/>
        <v>0</v>
      </c>
      <c r="L992" s="52">
        <f t="shared" si="242"/>
        <v>0</v>
      </c>
      <c r="O992" s="52">
        <v>50</v>
      </c>
      <c r="P992" s="52">
        <v>2500</v>
      </c>
      <c r="S992" s="53">
        <v>16</v>
      </c>
      <c r="T992" s="52">
        <f t="shared" si="243"/>
        <v>806.53257142857149</v>
      </c>
      <c r="V992" s="51">
        <f t="shared" si="240"/>
        <v>0</v>
      </c>
      <c r="AG992">
        <v>0</v>
      </c>
      <c r="AH992">
        <v>0</v>
      </c>
      <c r="AY992">
        <v>0</v>
      </c>
    </row>
    <row r="993" spans="1:51" x14ac:dyDescent="0.25">
      <c r="A993" s="9" t="s">
        <v>892</v>
      </c>
      <c r="H993" s="52">
        <f t="shared" si="236"/>
        <v>0</v>
      </c>
      <c r="L993" s="52">
        <f t="shared" si="242"/>
        <v>0</v>
      </c>
      <c r="O993" s="52">
        <v>190</v>
      </c>
      <c r="P993" s="52">
        <v>9500</v>
      </c>
      <c r="S993" s="52">
        <v>50</v>
      </c>
      <c r="T993" s="52">
        <f t="shared" si="243"/>
        <v>2520.4142857142861</v>
      </c>
      <c r="V993" s="51">
        <f t="shared" si="240"/>
        <v>0</v>
      </c>
      <c r="AG993">
        <v>0</v>
      </c>
      <c r="AH993">
        <v>0</v>
      </c>
      <c r="AY993">
        <v>0</v>
      </c>
    </row>
    <row r="994" spans="1:51" x14ac:dyDescent="0.25">
      <c r="A994" s="15" t="s">
        <v>893</v>
      </c>
      <c r="F994" s="53"/>
      <c r="G994" s="53"/>
      <c r="H994" s="52">
        <f t="shared" si="236"/>
        <v>0</v>
      </c>
      <c r="L994" s="52">
        <f t="shared" si="242"/>
        <v>0</v>
      </c>
      <c r="O994" s="53"/>
      <c r="P994" s="53"/>
      <c r="Q994" s="53"/>
      <c r="R994" s="53"/>
      <c r="S994" s="53">
        <v>10</v>
      </c>
      <c r="T994" s="52">
        <f t="shared" si="243"/>
        <v>504.08285714285716</v>
      </c>
      <c r="V994" s="51">
        <f t="shared" si="240"/>
        <v>0</v>
      </c>
      <c r="AG994">
        <v>0</v>
      </c>
      <c r="AH994">
        <v>0</v>
      </c>
      <c r="AY994">
        <v>0</v>
      </c>
    </row>
    <row r="995" spans="1:51" x14ac:dyDescent="0.25">
      <c r="A995" s="14" t="s">
        <v>894</v>
      </c>
      <c r="F995" s="53"/>
      <c r="G995" s="53"/>
      <c r="H995" s="52">
        <f t="shared" si="236"/>
        <v>0</v>
      </c>
      <c r="K995" s="53"/>
      <c r="L995" s="52">
        <f t="shared" si="242"/>
        <v>0</v>
      </c>
      <c r="O995" s="54"/>
      <c r="P995" s="54"/>
      <c r="Q995" s="54"/>
      <c r="R995" s="54"/>
      <c r="S995" s="53">
        <v>10</v>
      </c>
      <c r="T995" s="52">
        <f t="shared" si="243"/>
        <v>504.08285714285716</v>
      </c>
      <c r="V995" s="51">
        <f t="shared" si="240"/>
        <v>0</v>
      </c>
      <c r="AG995">
        <v>0</v>
      </c>
      <c r="AH995">
        <v>0</v>
      </c>
      <c r="AY995">
        <v>0</v>
      </c>
    </row>
    <row r="996" spans="1:51" x14ac:dyDescent="0.25">
      <c r="A996" s="14" t="s">
        <v>895</v>
      </c>
      <c r="F996" s="53"/>
      <c r="G996" s="53"/>
      <c r="H996" s="52">
        <f t="shared" si="236"/>
        <v>0</v>
      </c>
      <c r="L996" s="52">
        <f t="shared" si="242"/>
        <v>0</v>
      </c>
      <c r="O996" s="54"/>
      <c r="P996" s="54"/>
      <c r="Q996" s="54"/>
      <c r="R996" s="54"/>
      <c r="S996" s="53">
        <v>30</v>
      </c>
      <c r="T996" s="52">
        <f t="shared" si="243"/>
        <v>1512.2485714285715</v>
      </c>
      <c r="V996" s="51">
        <f t="shared" si="240"/>
        <v>0</v>
      </c>
      <c r="AG996">
        <v>0</v>
      </c>
      <c r="AH996">
        <v>0</v>
      </c>
      <c r="AY996">
        <v>0</v>
      </c>
    </row>
    <row r="997" spans="1:51" x14ac:dyDescent="0.25">
      <c r="A997" s="14" t="s">
        <v>896</v>
      </c>
      <c r="F997" s="53"/>
      <c r="G997" s="53"/>
      <c r="H997" s="52">
        <f t="shared" si="236"/>
        <v>0</v>
      </c>
      <c r="L997" s="52">
        <f t="shared" si="242"/>
        <v>0</v>
      </c>
      <c r="O997" s="54"/>
      <c r="P997" s="54"/>
      <c r="Q997" s="54"/>
      <c r="R997" s="54"/>
      <c r="S997" s="53">
        <v>15</v>
      </c>
      <c r="T997" s="52">
        <f t="shared" si="243"/>
        <v>756.12428571428575</v>
      </c>
      <c r="V997" s="51">
        <f t="shared" si="240"/>
        <v>219158.22957154474</v>
      </c>
      <c r="AG997">
        <v>0</v>
      </c>
      <c r="AH997">
        <v>0</v>
      </c>
      <c r="AY997">
        <v>0</v>
      </c>
    </row>
    <row r="998" spans="1:51" x14ac:dyDescent="0.25">
      <c r="A998" s="13" t="s">
        <v>897</v>
      </c>
      <c r="F998" s="53"/>
      <c r="G998" s="53"/>
      <c r="H998" s="52">
        <f t="shared" si="236"/>
        <v>0</v>
      </c>
      <c r="K998" s="53"/>
      <c r="L998" s="52">
        <f t="shared" si="242"/>
        <v>0</v>
      </c>
      <c r="O998" s="53">
        <v>50</v>
      </c>
      <c r="P998" s="53">
        <v>2000</v>
      </c>
      <c r="Q998" s="53"/>
      <c r="R998" s="53"/>
      <c r="S998" s="53"/>
      <c r="T998" s="52">
        <f t="shared" si="243"/>
        <v>0</v>
      </c>
      <c r="V998" s="51">
        <f t="shared" si="240"/>
        <v>0</v>
      </c>
      <c r="AG998">
        <v>0</v>
      </c>
      <c r="AH998">
        <v>0</v>
      </c>
      <c r="AY998">
        <v>0</v>
      </c>
    </row>
    <row r="999" spans="1:51" x14ac:dyDescent="0.25">
      <c r="A999" s="21" t="s">
        <v>638</v>
      </c>
      <c r="B999" s="22">
        <f>SUM(B964:B998)</f>
        <v>1</v>
      </c>
      <c r="C999" s="22">
        <f t="shared" ref="C999:T999" si="244">SUM(C964:C998)</f>
        <v>196056</v>
      </c>
      <c r="D999" s="22">
        <f t="shared" si="244"/>
        <v>0</v>
      </c>
      <c r="E999" s="22">
        <f t="shared" si="244"/>
        <v>0</v>
      </c>
      <c r="F999" s="22">
        <f t="shared" si="244"/>
        <v>6379.2700000000013</v>
      </c>
      <c r="G999" s="22">
        <f t="shared" si="244"/>
        <v>5686</v>
      </c>
      <c r="H999" s="22">
        <f t="shared" si="244"/>
        <v>226476.68835870494</v>
      </c>
      <c r="I999" s="22">
        <f t="shared" si="244"/>
        <v>0</v>
      </c>
      <c r="J999" s="22">
        <f t="shared" si="244"/>
        <v>0</v>
      </c>
      <c r="K999" s="22">
        <f t="shared" si="244"/>
        <v>2227</v>
      </c>
      <c r="L999" s="22">
        <f t="shared" si="244"/>
        <v>66830</v>
      </c>
      <c r="M999" s="22">
        <f t="shared" si="244"/>
        <v>0</v>
      </c>
      <c r="N999" s="22">
        <f t="shared" si="244"/>
        <v>0</v>
      </c>
      <c r="O999" s="22">
        <f t="shared" si="244"/>
        <v>750</v>
      </c>
      <c r="P999" s="22">
        <f t="shared" si="244"/>
        <v>35500</v>
      </c>
      <c r="Q999" s="22">
        <f t="shared" si="244"/>
        <v>0</v>
      </c>
      <c r="R999" s="22">
        <f t="shared" si="244"/>
        <v>0</v>
      </c>
      <c r="S999" s="22">
        <f t="shared" si="244"/>
        <v>350</v>
      </c>
      <c r="T999" s="22">
        <f t="shared" si="244"/>
        <v>17642.900000000005</v>
      </c>
      <c r="U999" s="37"/>
      <c r="V999" s="51">
        <f>$AY$1*H1002</f>
        <v>0</v>
      </c>
      <c r="W999" s="37"/>
      <c r="X999" s="37"/>
      <c r="Y999" s="37"/>
      <c r="Z999" s="37"/>
      <c r="AA999" s="37"/>
      <c r="AB999" s="37"/>
      <c r="AC999" s="37"/>
      <c r="AG999">
        <v>6025.3289999999997</v>
      </c>
      <c r="AH999">
        <v>4016.8860000000004</v>
      </c>
      <c r="AY999">
        <v>226476.68835870494</v>
      </c>
    </row>
    <row r="1000" spans="1:51" hidden="1" x14ac:dyDescent="0.25">
      <c r="A1000" s="21" t="s">
        <v>1425</v>
      </c>
      <c r="B1000" s="22"/>
      <c r="C1000" s="22"/>
      <c r="D1000" s="22">
        <v>0</v>
      </c>
      <c r="E1000" s="22">
        <v>0</v>
      </c>
      <c r="F1000" s="22">
        <v>10042.215</v>
      </c>
      <c r="G1000" s="22">
        <f>G999-6021</f>
        <v>-335</v>
      </c>
      <c r="H1000" s="22"/>
      <c r="I1000" s="22">
        <v>0</v>
      </c>
      <c r="J1000" s="22">
        <v>0</v>
      </c>
      <c r="K1000" s="22"/>
      <c r="L1000" s="22"/>
      <c r="M1000" s="22">
        <v>0</v>
      </c>
      <c r="N1000" s="22">
        <v>0</v>
      </c>
      <c r="O1000" s="22"/>
      <c r="P1000" s="22"/>
      <c r="Q1000" s="22">
        <v>0</v>
      </c>
      <c r="R1000" s="22">
        <v>0</v>
      </c>
      <c r="S1000" s="22"/>
      <c r="T1000" s="22"/>
      <c r="U1000" s="37"/>
      <c r="V1000" s="51">
        <f>$AY$1*H1003</f>
        <v>4367.8611290006975</v>
      </c>
      <c r="W1000" s="37"/>
      <c r="X1000" s="37"/>
      <c r="Y1000" s="37"/>
      <c r="Z1000" s="37"/>
      <c r="AA1000" s="37"/>
      <c r="AB1000" s="37"/>
      <c r="AC1000" s="37"/>
      <c r="AY1000">
        <v>0</v>
      </c>
    </row>
    <row r="1001" spans="1:51" x14ac:dyDescent="0.25">
      <c r="A1001" s="21" t="s">
        <v>1448</v>
      </c>
      <c r="B1001" s="22"/>
      <c r="C1001" s="22"/>
      <c r="D1001" s="22"/>
      <c r="E1001" s="22"/>
      <c r="F1001" s="22"/>
      <c r="G1001" s="137">
        <f>H999/G999</f>
        <v>39.830581842895697</v>
      </c>
      <c r="H1001" s="138"/>
      <c r="I1001" s="137"/>
      <c r="J1001" s="138"/>
      <c r="K1001" s="137">
        <f>L999/K999</f>
        <v>30.008980691513248</v>
      </c>
      <c r="L1001" s="138"/>
      <c r="M1001" s="137"/>
      <c r="N1001" s="138"/>
      <c r="O1001" s="137">
        <f>P999/O999</f>
        <v>47.333333333333336</v>
      </c>
      <c r="P1001" s="138"/>
      <c r="Q1001" s="137"/>
      <c r="R1001" s="138"/>
      <c r="S1001" s="137">
        <f>T999/S999</f>
        <v>50.408285714285732</v>
      </c>
      <c r="T1001" s="138"/>
      <c r="U1001" s="37"/>
      <c r="W1001" s="37"/>
      <c r="X1001" s="37"/>
      <c r="Y1001" s="37"/>
      <c r="Z1001" s="37"/>
      <c r="AA1001" s="37"/>
      <c r="AB1001" s="37"/>
      <c r="AC1001" s="37"/>
    </row>
    <row r="1002" spans="1:51" x14ac:dyDescent="0.25">
      <c r="A1002" s="127" t="s">
        <v>898</v>
      </c>
      <c r="B1002" s="127"/>
      <c r="C1002" s="127"/>
      <c r="D1002" s="127"/>
      <c r="E1002" s="127"/>
      <c r="F1002" s="127"/>
      <c r="G1002" s="127"/>
      <c r="H1002" s="127"/>
      <c r="I1002" s="127"/>
      <c r="J1002" s="127"/>
      <c r="K1002" s="127"/>
      <c r="L1002" s="127"/>
      <c r="M1002" s="127"/>
      <c r="N1002" s="127"/>
      <c r="O1002" s="127"/>
      <c r="P1002" s="127"/>
      <c r="Q1002" s="127"/>
      <c r="R1002" s="127"/>
      <c r="S1002" s="127"/>
      <c r="T1002" s="127"/>
      <c r="U1002" s="32"/>
      <c r="V1002" s="51">
        <f t="shared" ref="V1002:V1045" si="245">$AY$1*H1004</f>
        <v>0</v>
      </c>
      <c r="W1002" s="32"/>
      <c r="X1002" s="32"/>
      <c r="Y1002" s="32"/>
      <c r="Z1002" s="32"/>
      <c r="AA1002" s="32"/>
      <c r="AB1002" s="32"/>
      <c r="AC1002" s="32"/>
      <c r="AE1002">
        <v>42.233333333333334</v>
      </c>
      <c r="AG1002">
        <v>0</v>
      </c>
      <c r="AH1002">
        <v>0</v>
      </c>
      <c r="AY1002">
        <v>0</v>
      </c>
    </row>
    <row r="1003" spans="1:51" x14ac:dyDescent="0.25">
      <c r="A1003" s="9" t="s">
        <v>899</v>
      </c>
      <c r="F1003" s="52">
        <v>200</v>
      </c>
      <c r="G1003" s="52">
        <v>120</v>
      </c>
      <c r="H1003" s="52">
        <f>AY1003</f>
        <v>4513.7192686796143</v>
      </c>
      <c r="K1003" s="52">
        <v>64</v>
      </c>
      <c r="L1003" s="52">
        <f t="shared" ref="L1003:L1029" si="246">K1003*AF$1</f>
        <v>1920</v>
      </c>
      <c r="T1003" s="52">
        <f t="shared" ref="T1003:T1018" si="247">S1003*AE$1002</f>
        <v>0</v>
      </c>
      <c r="V1003" s="51">
        <f t="shared" si="245"/>
        <v>6551.7916935010462</v>
      </c>
      <c r="AG1003">
        <v>120</v>
      </c>
      <c r="AH1003">
        <v>80</v>
      </c>
      <c r="AY1003">
        <v>4513.7192686796143</v>
      </c>
    </row>
    <row r="1004" spans="1:51" x14ac:dyDescent="0.25">
      <c r="A1004" s="9" t="s">
        <v>900</v>
      </c>
      <c r="H1004" s="52">
        <f t="shared" ref="H1004:H1045" si="248">AY1004</f>
        <v>0</v>
      </c>
      <c r="L1004" s="52">
        <f t="shared" si="246"/>
        <v>0</v>
      </c>
      <c r="O1004" s="52">
        <v>80</v>
      </c>
      <c r="P1004" s="52">
        <v>3900</v>
      </c>
      <c r="T1004" s="52">
        <f t="shared" si="247"/>
        <v>0</v>
      </c>
      <c r="V1004" s="51">
        <f t="shared" si="245"/>
        <v>10919.652822501743</v>
      </c>
      <c r="AG1004">
        <v>0</v>
      </c>
      <c r="AH1004">
        <v>0</v>
      </c>
      <c r="AY1004">
        <v>0</v>
      </c>
    </row>
    <row r="1005" spans="1:51" x14ac:dyDescent="0.25">
      <c r="A1005" s="12" t="s">
        <v>901</v>
      </c>
      <c r="F1005" s="52">
        <v>300</v>
      </c>
      <c r="G1005" s="52">
        <v>180</v>
      </c>
      <c r="H1005" s="52">
        <f t="shared" si="248"/>
        <v>6770.5789030194219</v>
      </c>
      <c r="K1005" s="52">
        <v>96</v>
      </c>
      <c r="L1005" s="52">
        <f t="shared" si="246"/>
        <v>2880</v>
      </c>
      <c r="T1005" s="52">
        <f t="shared" si="247"/>
        <v>0</v>
      </c>
      <c r="V1005" s="51">
        <f t="shared" si="245"/>
        <v>3275.8958467505231</v>
      </c>
      <c r="AG1005">
        <v>180</v>
      </c>
      <c r="AH1005">
        <v>120</v>
      </c>
      <c r="AY1005">
        <v>6770.5789030194219</v>
      </c>
    </row>
    <row r="1006" spans="1:51" x14ac:dyDescent="0.25">
      <c r="A1006" s="14" t="s">
        <v>902</v>
      </c>
      <c r="F1006" s="53">
        <v>500</v>
      </c>
      <c r="G1006" s="53">
        <v>300</v>
      </c>
      <c r="H1006" s="52">
        <f t="shared" si="248"/>
        <v>11284.298171699036</v>
      </c>
      <c r="K1006" s="52">
        <v>160</v>
      </c>
      <c r="L1006" s="52">
        <f t="shared" si="246"/>
        <v>4800</v>
      </c>
      <c r="O1006" s="54"/>
      <c r="P1006" s="54"/>
      <c r="Q1006" s="54"/>
      <c r="R1006" s="54"/>
      <c r="S1006" s="53"/>
      <c r="T1006" s="52">
        <f t="shared" si="247"/>
        <v>0</v>
      </c>
      <c r="V1006" s="51">
        <f t="shared" si="245"/>
        <v>2183.9305645003487</v>
      </c>
      <c r="AG1006">
        <v>300</v>
      </c>
      <c r="AH1006">
        <v>200</v>
      </c>
      <c r="AY1006">
        <v>11284.298171699036</v>
      </c>
    </row>
    <row r="1007" spans="1:51" x14ac:dyDescent="0.25">
      <c r="A1007" s="9" t="s">
        <v>903</v>
      </c>
      <c r="F1007" s="52">
        <v>150</v>
      </c>
      <c r="G1007" s="52">
        <v>90</v>
      </c>
      <c r="H1007" s="52">
        <f t="shared" si="248"/>
        <v>3385.2894515097109</v>
      </c>
      <c r="K1007" s="52">
        <v>48</v>
      </c>
      <c r="L1007" s="52">
        <f t="shared" si="246"/>
        <v>1440</v>
      </c>
      <c r="T1007" s="52">
        <f t="shared" si="247"/>
        <v>0</v>
      </c>
      <c r="V1007" s="51">
        <f t="shared" si="245"/>
        <v>3275.8958467505231</v>
      </c>
      <c r="AG1007">
        <v>90</v>
      </c>
      <c r="AH1007">
        <v>60</v>
      </c>
      <c r="AY1007">
        <v>3385.2894515097109</v>
      </c>
    </row>
    <row r="1008" spans="1:51" x14ac:dyDescent="0.25">
      <c r="A1008" s="13" t="s">
        <v>904</v>
      </c>
      <c r="C1008" s="53"/>
      <c r="D1008" s="53"/>
      <c r="E1008" s="53"/>
      <c r="F1008" s="53">
        <v>100</v>
      </c>
      <c r="G1008" s="53">
        <v>60</v>
      </c>
      <c r="H1008" s="52">
        <f t="shared" si="248"/>
        <v>2256.8596343398071</v>
      </c>
      <c r="K1008" s="52">
        <v>32</v>
      </c>
      <c r="L1008" s="52">
        <f t="shared" si="246"/>
        <v>960</v>
      </c>
      <c r="S1008" s="53"/>
      <c r="T1008" s="52">
        <f t="shared" si="247"/>
        <v>0</v>
      </c>
      <c r="V1008" s="51">
        <f t="shared" si="245"/>
        <v>5459.8264112508714</v>
      </c>
      <c r="AG1008">
        <v>60</v>
      </c>
      <c r="AH1008">
        <v>40</v>
      </c>
      <c r="AY1008">
        <v>2256.8596343398071</v>
      </c>
    </row>
    <row r="1009" spans="1:51" x14ac:dyDescent="0.25">
      <c r="A1009" s="13" t="s">
        <v>905</v>
      </c>
      <c r="C1009" s="53"/>
      <c r="D1009" s="53"/>
      <c r="E1009" s="53"/>
      <c r="F1009" s="53">
        <v>150</v>
      </c>
      <c r="G1009" s="53">
        <v>90</v>
      </c>
      <c r="H1009" s="52">
        <f t="shared" si="248"/>
        <v>3385.2894515097109</v>
      </c>
      <c r="K1009" s="52">
        <v>32</v>
      </c>
      <c r="L1009" s="52">
        <f t="shared" si="246"/>
        <v>960</v>
      </c>
      <c r="O1009" s="53"/>
      <c r="P1009" s="53"/>
      <c r="Q1009" s="53"/>
      <c r="R1009" s="53"/>
      <c r="S1009" s="53"/>
      <c r="T1009" s="52">
        <f t="shared" si="247"/>
        <v>0</v>
      </c>
      <c r="V1009" s="51">
        <f t="shared" si="245"/>
        <v>6551.7916935010462</v>
      </c>
      <c r="AG1009">
        <v>90</v>
      </c>
      <c r="AH1009">
        <v>60</v>
      </c>
      <c r="AY1009">
        <v>3385.2894515097109</v>
      </c>
    </row>
    <row r="1010" spans="1:51" x14ac:dyDescent="0.25">
      <c r="A1010" s="12" t="s">
        <v>906</v>
      </c>
      <c r="G1010" s="53">
        <v>150</v>
      </c>
      <c r="H1010" s="52">
        <f t="shared" si="248"/>
        <v>5642.1490858495181</v>
      </c>
      <c r="K1010" s="52">
        <v>80</v>
      </c>
      <c r="L1010" s="52">
        <f t="shared" si="246"/>
        <v>2400</v>
      </c>
      <c r="O1010" s="52">
        <v>60</v>
      </c>
      <c r="P1010" s="52">
        <v>2900</v>
      </c>
      <c r="T1010" s="52">
        <f t="shared" si="247"/>
        <v>0</v>
      </c>
      <c r="V1010" s="51">
        <f t="shared" si="245"/>
        <v>6551.7916935010462</v>
      </c>
      <c r="AG1010">
        <v>0</v>
      </c>
      <c r="AH1010">
        <v>0</v>
      </c>
      <c r="AY1010">
        <v>5642.1490858495181</v>
      </c>
    </row>
    <row r="1011" spans="1:51" x14ac:dyDescent="0.25">
      <c r="A1011" s="14" t="s">
        <v>907</v>
      </c>
      <c r="F1011" s="53">
        <v>300</v>
      </c>
      <c r="G1011" s="53">
        <v>180</v>
      </c>
      <c r="H1011" s="52">
        <f t="shared" si="248"/>
        <v>6770.5789030194219</v>
      </c>
      <c r="K1011" s="52">
        <v>96</v>
      </c>
      <c r="L1011" s="52">
        <f t="shared" si="246"/>
        <v>2880</v>
      </c>
      <c r="O1011" s="54"/>
      <c r="P1011" s="54"/>
      <c r="Q1011" s="54"/>
      <c r="R1011" s="54"/>
      <c r="S1011" s="53"/>
      <c r="T1011" s="52">
        <f t="shared" si="247"/>
        <v>0</v>
      </c>
      <c r="V1011" s="51">
        <f t="shared" si="245"/>
        <v>10482.866709601674</v>
      </c>
      <c r="AG1011">
        <v>180</v>
      </c>
      <c r="AH1011">
        <v>120</v>
      </c>
      <c r="AY1011">
        <v>6770.5789030194219</v>
      </c>
    </row>
    <row r="1012" spans="1:51" x14ac:dyDescent="0.25">
      <c r="A1012" s="12" t="s">
        <v>908</v>
      </c>
      <c r="F1012" s="52">
        <v>300</v>
      </c>
      <c r="G1012" s="52">
        <v>180</v>
      </c>
      <c r="H1012" s="52">
        <f t="shared" si="248"/>
        <v>6770.5789030194219</v>
      </c>
      <c r="K1012" s="52">
        <v>96</v>
      </c>
      <c r="L1012" s="52">
        <f t="shared" si="246"/>
        <v>2880</v>
      </c>
      <c r="T1012" s="52">
        <f t="shared" si="247"/>
        <v>0</v>
      </c>
      <c r="V1012" s="51">
        <f t="shared" si="245"/>
        <v>2183.9305645003487</v>
      </c>
      <c r="AG1012">
        <v>180</v>
      </c>
      <c r="AH1012">
        <v>120</v>
      </c>
      <c r="AY1012">
        <v>6770.5789030194219</v>
      </c>
    </row>
    <row r="1013" spans="1:51" x14ac:dyDescent="0.25">
      <c r="A1013" s="13" t="s">
        <v>909</v>
      </c>
      <c r="F1013" s="53">
        <v>480</v>
      </c>
      <c r="G1013" s="53">
        <v>288</v>
      </c>
      <c r="H1013" s="52">
        <f t="shared" si="248"/>
        <v>10832.926244831075</v>
      </c>
      <c r="K1013" s="52">
        <v>128</v>
      </c>
      <c r="L1013" s="52">
        <f t="shared" si="246"/>
        <v>3840</v>
      </c>
      <c r="O1013" s="53"/>
      <c r="P1013" s="53"/>
      <c r="Q1013" s="53"/>
      <c r="R1013" s="53"/>
      <c r="S1013" s="53"/>
      <c r="T1013" s="52">
        <f t="shared" si="247"/>
        <v>0</v>
      </c>
      <c r="V1013" s="51">
        <f t="shared" si="245"/>
        <v>6551.7916935010462</v>
      </c>
      <c r="AG1013">
        <v>288</v>
      </c>
      <c r="AH1013">
        <v>192</v>
      </c>
      <c r="AY1013">
        <v>10832.926244831075</v>
      </c>
    </row>
    <row r="1014" spans="1:51" x14ac:dyDescent="0.25">
      <c r="A1014" s="14" t="s">
        <v>910</v>
      </c>
      <c r="C1014" s="53"/>
      <c r="D1014" s="53"/>
      <c r="E1014" s="53"/>
      <c r="F1014" s="53">
        <v>100</v>
      </c>
      <c r="G1014" s="53">
        <v>60</v>
      </c>
      <c r="H1014" s="52">
        <f t="shared" si="248"/>
        <v>2256.8596343398071</v>
      </c>
      <c r="K1014" s="52">
        <v>32</v>
      </c>
      <c r="L1014" s="52">
        <f t="shared" si="246"/>
        <v>960</v>
      </c>
      <c r="O1014" s="54"/>
      <c r="P1014" s="54"/>
      <c r="Q1014" s="54"/>
      <c r="R1014" s="54"/>
      <c r="S1014" s="53"/>
      <c r="T1014" s="52">
        <f t="shared" si="247"/>
        <v>0</v>
      </c>
      <c r="V1014" s="51">
        <f t="shared" si="245"/>
        <v>2183.9305645003487</v>
      </c>
      <c r="AG1014">
        <v>60</v>
      </c>
      <c r="AH1014">
        <v>40</v>
      </c>
      <c r="AY1014">
        <v>2256.8596343398071</v>
      </c>
    </row>
    <row r="1015" spans="1:51" x14ac:dyDescent="0.25">
      <c r="A1015" s="14" t="s">
        <v>911</v>
      </c>
      <c r="F1015" s="53">
        <v>300</v>
      </c>
      <c r="G1015" s="53">
        <v>180</v>
      </c>
      <c r="H1015" s="52">
        <f t="shared" si="248"/>
        <v>6770.5789030194219</v>
      </c>
      <c r="K1015" s="52">
        <v>96</v>
      </c>
      <c r="L1015" s="52">
        <f t="shared" si="246"/>
        <v>2880</v>
      </c>
      <c r="O1015" s="54"/>
      <c r="P1015" s="54"/>
      <c r="Q1015" s="54"/>
      <c r="R1015" s="54"/>
      <c r="T1015" s="52">
        <f t="shared" si="247"/>
        <v>0</v>
      </c>
      <c r="V1015" s="51">
        <f t="shared" si="245"/>
        <v>3275.8958467505231</v>
      </c>
      <c r="AG1015">
        <v>180</v>
      </c>
      <c r="AH1015">
        <v>120</v>
      </c>
      <c r="AY1015">
        <v>6770.5789030194219</v>
      </c>
    </row>
    <row r="1016" spans="1:51" x14ac:dyDescent="0.25">
      <c r="A1016" s="13" t="s">
        <v>912</v>
      </c>
      <c r="C1016" s="53"/>
      <c r="D1016" s="53"/>
      <c r="E1016" s="53"/>
      <c r="F1016" s="53">
        <v>100</v>
      </c>
      <c r="G1016" s="53">
        <v>60</v>
      </c>
      <c r="H1016" s="52">
        <f t="shared" si="248"/>
        <v>2256.8596343398071</v>
      </c>
      <c r="K1016" s="52">
        <v>32</v>
      </c>
      <c r="L1016" s="52">
        <f t="shared" si="246"/>
        <v>960</v>
      </c>
      <c r="O1016" s="53"/>
      <c r="P1016" s="53"/>
      <c r="Q1016" s="53"/>
      <c r="R1016" s="53"/>
      <c r="S1016" s="53"/>
      <c r="T1016" s="52">
        <f t="shared" si="247"/>
        <v>0</v>
      </c>
      <c r="V1016" s="51">
        <f t="shared" si="245"/>
        <v>3275.8958467505231</v>
      </c>
      <c r="AG1016">
        <v>60</v>
      </c>
      <c r="AH1016">
        <v>40</v>
      </c>
      <c r="AY1016">
        <v>2256.8596343398071</v>
      </c>
    </row>
    <row r="1017" spans="1:51" x14ac:dyDescent="0.25">
      <c r="A1017" s="9" t="s">
        <v>913</v>
      </c>
      <c r="F1017" s="52">
        <v>150</v>
      </c>
      <c r="G1017" s="52">
        <v>90</v>
      </c>
      <c r="H1017" s="52">
        <f t="shared" si="248"/>
        <v>3385.2894515097109</v>
      </c>
      <c r="K1017" s="52">
        <v>48</v>
      </c>
      <c r="L1017" s="52">
        <f t="shared" si="246"/>
        <v>1440</v>
      </c>
      <c r="T1017" s="52">
        <f t="shared" si="247"/>
        <v>0</v>
      </c>
      <c r="V1017" s="51">
        <f t="shared" si="245"/>
        <v>4367.8611290006975</v>
      </c>
      <c r="AG1017">
        <v>90</v>
      </c>
      <c r="AH1017">
        <v>60</v>
      </c>
      <c r="AY1017">
        <v>3385.2894515097109</v>
      </c>
    </row>
    <row r="1018" spans="1:51" x14ac:dyDescent="0.25">
      <c r="A1018" s="13" t="s">
        <v>914</v>
      </c>
      <c r="C1018" s="53"/>
      <c r="D1018" s="53"/>
      <c r="E1018" s="53"/>
      <c r="F1018" s="53">
        <v>150</v>
      </c>
      <c r="G1018" s="53">
        <v>90</v>
      </c>
      <c r="H1018" s="52">
        <f t="shared" si="248"/>
        <v>3385.2894515097109</v>
      </c>
      <c r="K1018" s="52">
        <v>48</v>
      </c>
      <c r="L1018" s="52">
        <f t="shared" si="246"/>
        <v>1440</v>
      </c>
      <c r="O1018" s="53"/>
      <c r="P1018" s="53"/>
      <c r="Q1018" s="53"/>
      <c r="R1018" s="53"/>
      <c r="S1018" s="53"/>
      <c r="T1018" s="52">
        <f t="shared" si="247"/>
        <v>0</v>
      </c>
      <c r="V1018" s="51">
        <f t="shared" si="245"/>
        <v>4367.8611290006975</v>
      </c>
      <c r="AG1018">
        <v>90</v>
      </c>
      <c r="AH1018">
        <v>60</v>
      </c>
      <c r="AY1018">
        <v>3385.2894515097109</v>
      </c>
    </row>
    <row r="1019" spans="1:51" ht="15.75" customHeight="1" x14ac:dyDescent="0.25">
      <c r="A1019" s="17" t="s">
        <v>915</v>
      </c>
      <c r="C1019" s="53">
        <v>49694</v>
      </c>
      <c r="D1019" s="53"/>
      <c r="E1019" s="53"/>
      <c r="F1019" s="53">
        <v>200</v>
      </c>
      <c r="G1019" s="53">
        <v>120</v>
      </c>
      <c r="H1019" s="52">
        <f t="shared" si="248"/>
        <v>4513.7192686796143</v>
      </c>
      <c r="K1019" s="52">
        <v>64</v>
      </c>
      <c r="L1019" s="52">
        <f t="shared" si="246"/>
        <v>1920</v>
      </c>
      <c r="O1019" s="128" t="s">
        <v>1332</v>
      </c>
      <c r="P1019" s="128"/>
      <c r="Q1019" s="128"/>
      <c r="R1019" s="128"/>
      <c r="S1019" s="139" t="s">
        <v>1335</v>
      </c>
      <c r="T1019" s="139"/>
      <c r="U1019" s="35"/>
      <c r="V1019" s="51">
        <f t="shared" si="245"/>
        <v>6551.7916935010462</v>
      </c>
      <c r="W1019" s="35"/>
      <c r="X1019" s="35"/>
      <c r="Y1019" s="35"/>
      <c r="Z1019" s="35"/>
      <c r="AA1019" s="35"/>
      <c r="AB1019" s="35"/>
      <c r="AC1019" s="35"/>
      <c r="AG1019">
        <v>120</v>
      </c>
      <c r="AH1019">
        <v>80</v>
      </c>
      <c r="AY1019">
        <v>4513.7192686796143</v>
      </c>
    </row>
    <row r="1020" spans="1:51" x14ac:dyDescent="0.25">
      <c r="A1020" s="14" t="s">
        <v>916</v>
      </c>
      <c r="F1020" s="52">
        <v>200</v>
      </c>
      <c r="G1020" s="52">
        <v>120</v>
      </c>
      <c r="H1020" s="52">
        <f t="shared" si="248"/>
        <v>4513.7192686796143</v>
      </c>
      <c r="K1020" s="52">
        <v>64</v>
      </c>
      <c r="L1020" s="52">
        <f t="shared" si="246"/>
        <v>1920</v>
      </c>
      <c r="T1020" s="52">
        <f t="shared" ref="T1020:T1029" si="249">S1020*AE$1002</f>
        <v>0</v>
      </c>
      <c r="V1020" s="51">
        <f t="shared" si="245"/>
        <v>13103.583387002092</v>
      </c>
      <c r="AG1020">
        <v>120</v>
      </c>
      <c r="AH1020">
        <v>80</v>
      </c>
      <c r="AY1020">
        <v>4513.7192686796143</v>
      </c>
    </row>
    <row r="1021" spans="1:51" x14ac:dyDescent="0.25">
      <c r="A1021" s="14" t="s">
        <v>917</v>
      </c>
      <c r="F1021" s="53">
        <v>300</v>
      </c>
      <c r="G1021" s="53">
        <v>180</v>
      </c>
      <c r="H1021" s="52">
        <f t="shared" si="248"/>
        <v>6770.5789030194219</v>
      </c>
      <c r="K1021" s="52">
        <v>96</v>
      </c>
      <c r="L1021" s="52">
        <f t="shared" si="246"/>
        <v>2880</v>
      </c>
      <c r="O1021" s="54"/>
      <c r="P1021" s="54"/>
      <c r="Q1021" s="54"/>
      <c r="R1021" s="54"/>
      <c r="S1021" s="53"/>
      <c r="T1021" s="52">
        <f t="shared" si="249"/>
        <v>0</v>
      </c>
      <c r="V1021" s="51">
        <f t="shared" si="245"/>
        <v>10482.866709601674</v>
      </c>
      <c r="AG1021">
        <v>180</v>
      </c>
      <c r="AH1021">
        <v>120</v>
      </c>
      <c r="AY1021">
        <v>6770.5789030194219</v>
      </c>
    </row>
    <row r="1022" spans="1:51" x14ac:dyDescent="0.25">
      <c r="A1022" s="9" t="s">
        <v>918</v>
      </c>
      <c r="F1022" s="52">
        <v>600</v>
      </c>
      <c r="G1022" s="52">
        <v>360</v>
      </c>
      <c r="H1022" s="52">
        <f t="shared" si="248"/>
        <v>13541.157806038844</v>
      </c>
      <c r="K1022" s="52">
        <v>48</v>
      </c>
      <c r="L1022" s="52">
        <f t="shared" si="246"/>
        <v>1440</v>
      </c>
      <c r="T1022" s="52">
        <f t="shared" si="249"/>
        <v>0</v>
      </c>
      <c r="V1022" s="51">
        <f t="shared" si="245"/>
        <v>0</v>
      </c>
      <c r="AG1022">
        <v>360</v>
      </c>
      <c r="AH1022">
        <v>240</v>
      </c>
      <c r="AY1022">
        <v>13541.157806038844</v>
      </c>
    </row>
    <row r="1023" spans="1:51" x14ac:dyDescent="0.25">
      <c r="A1023" s="14" t="s">
        <v>919</v>
      </c>
      <c r="F1023" s="53">
        <v>480</v>
      </c>
      <c r="G1023" s="53">
        <v>288</v>
      </c>
      <c r="H1023" s="52">
        <f t="shared" si="248"/>
        <v>10832.926244831075</v>
      </c>
      <c r="K1023" s="52">
        <v>128</v>
      </c>
      <c r="L1023" s="52">
        <f t="shared" si="246"/>
        <v>3840</v>
      </c>
      <c r="O1023" s="54"/>
      <c r="P1023" s="54"/>
      <c r="Q1023" s="54"/>
      <c r="R1023" s="54"/>
      <c r="T1023" s="52">
        <f t="shared" si="249"/>
        <v>0</v>
      </c>
      <c r="V1023" s="51">
        <f t="shared" si="245"/>
        <v>0</v>
      </c>
      <c r="AG1023">
        <v>288</v>
      </c>
      <c r="AH1023">
        <v>192</v>
      </c>
      <c r="AY1023">
        <v>10832.926244831075</v>
      </c>
    </row>
    <row r="1024" spans="1:51" x14ac:dyDescent="0.25">
      <c r="A1024" s="14" t="s">
        <v>920</v>
      </c>
      <c r="F1024" s="53"/>
      <c r="G1024" s="53">
        <v>0</v>
      </c>
      <c r="H1024" s="52">
        <f t="shared" si="248"/>
        <v>0</v>
      </c>
      <c r="K1024" s="52">
        <v>128</v>
      </c>
      <c r="L1024" s="52">
        <f t="shared" si="246"/>
        <v>3840</v>
      </c>
      <c r="O1024" s="54"/>
      <c r="P1024" s="54"/>
      <c r="Q1024" s="54"/>
      <c r="R1024" s="54"/>
      <c r="S1024" s="53"/>
      <c r="T1024" s="52">
        <f t="shared" si="249"/>
        <v>0</v>
      </c>
      <c r="V1024" s="51">
        <f t="shared" si="245"/>
        <v>3275.8958467505231</v>
      </c>
      <c r="AG1024">
        <v>0</v>
      </c>
      <c r="AH1024">
        <v>0</v>
      </c>
      <c r="AY1024">
        <v>0</v>
      </c>
    </row>
    <row r="1025" spans="1:51" x14ac:dyDescent="0.25">
      <c r="A1025" s="14" t="s">
        <v>921</v>
      </c>
      <c r="F1025" s="53"/>
      <c r="G1025" s="53">
        <v>0</v>
      </c>
      <c r="H1025" s="52">
        <f t="shared" si="248"/>
        <v>0</v>
      </c>
      <c r="K1025" s="52">
        <v>64</v>
      </c>
      <c r="L1025" s="52">
        <f t="shared" si="246"/>
        <v>1920</v>
      </c>
      <c r="O1025" s="54"/>
      <c r="P1025" s="54"/>
      <c r="Q1025" s="54"/>
      <c r="R1025" s="54"/>
      <c r="S1025" s="53"/>
      <c r="T1025" s="52">
        <f t="shared" si="249"/>
        <v>0</v>
      </c>
      <c r="V1025" s="51">
        <f t="shared" si="245"/>
        <v>2183.9305645003487</v>
      </c>
      <c r="AG1025">
        <v>0</v>
      </c>
      <c r="AH1025">
        <v>0</v>
      </c>
      <c r="AY1025">
        <v>0</v>
      </c>
    </row>
    <row r="1026" spans="1:51" x14ac:dyDescent="0.25">
      <c r="A1026" s="9" t="s">
        <v>922</v>
      </c>
      <c r="F1026" s="52">
        <v>150</v>
      </c>
      <c r="G1026" s="52">
        <v>90</v>
      </c>
      <c r="H1026" s="52">
        <f t="shared" si="248"/>
        <v>3385.2894515097109</v>
      </c>
      <c r="K1026" s="52">
        <v>48</v>
      </c>
      <c r="L1026" s="52">
        <f t="shared" si="246"/>
        <v>1440</v>
      </c>
      <c r="T1026" s="52">
        <f t="shared" si="249"/>
        <v>0</v>
      </c>
      <c r="V1026" s="51">
        <f t="shared" si="245"/>
        <v>0</v>
      </c>
      <c r="AG1026">
        <v>90</v>
      </c>
      <c r="AH1026">
        <v>60</v>
      </c>
      <c r="AY1026">
        <v>3385.2894515097109</v>
      </c>
    </row>
    <row r="1027" spans="1:51" x14ac:dyDescent="0.25">
      <c r="A1027" s="13" t="s">
        <v>923</v>
      </c>
      <c r="C1027" s="53"/>
      <c r="D1027" s="53"/>
      <c r="E1027" s="53"/>
      <c r="F1027" s="53">
        <v>100</v>
      </c>
      <c r="G1027" s="53">
        <v>60</v>
      </c>
      <c r="H1027" s="52">
        <f t="shared" si="248"/>
        <v>2256.8596343398071</v>
      </c>
      <c r="K1027" s="52">
        <v>32</v>
      </c>
      <c r="L1027" s="52">
        <f t="shared" si="246"/>
        <v>960</v>
      </c>
      <c r="O1027" s="54"/>
      <c r="P1027" s="54"/>
      <c r="Q1027" s="54"/>
      <c r="R1027" s="54"/>
      <c r="S1027" s="53"/>
      <c r="T1027" s="52">
        <f t="shared" si="249"/>
        <v>0</v>
      </c>
      <c r="V1027" s="51">
        <f t="shared" si="245"/>
        <v>2183.9305645003487</v>
      </c>
      <c r="AG1027">
        <v>60</v>
      </c>
      <c r="AH1027">
        <v>40</v>
      </c>
      <c r="AY1027">
        <v>2256.8596343398071</v>
      </c>
    </row>
    <row r="1028" spans="1:51" x14ac:dyDescent="0.25">
      <c r="A1028" s="12" t="s">
        <v>924</v>
      </c>
      <c r="H1028" s="52">
        <f t="shared" si="248"/>
        <v>0</v>
      </c>
      <c r="L1028" s="52">
        <f t="shared" si="246"/>
        <v>0</v>
      </c>
      <c r="S1028" s="52">
        <v>120</v>
      </c>
      <c r="T1028" s="52">
        <f t="shared" si="249"/>
        <v>5068</v>
      </c>
      <c r="V1028" s="51">
        <f t="shared" si="245"/>
        <v>4586.2541854507317</v>
      </c>
      <c r="AG1028">
        <v>0</v>
      </c>
      <c r="AH1028">
        <v>0</v>
      </c>
      <c r="AY1028">
        <v>0</v>
      </c>
    </row>
    <row r="1029" spans="1:51" x14ac:dyDescent="0.25">
      <c r="A1029" s="13" t="s">
        <v>925</v>
      </c>
      <c r="C1029" s="53"/>
      <c r="D1029" s="53"/>
      <c r="E1029" s="53"/>
      <c r="F1029" s="53">
        <v>100</v>
      </c>
      <c r="G1029" s="53">
        <v>60</v>
      </c>
      <c r="H1029" s="52">
        <f t="shared" si="248"/>
        <v>2256.8596343398071</v>
      </c>
      <c r="K1029" s="52">
        <v>32</v>
      </c>
      <c r="L1029" s="52">
        <f t="shared" si="246"/>
        <v>960</v>
      </c>
      <c r="S1029" s="53"/>
      <c r="T1029" s="52">
        <f t="shared" si="249"/>
        <v>0</v>
      </c>
      <c r="V1029" s="51">
        <f t="shared" si="245"/>
        <v>4367.8611290006975</v>
      </c>
      <c r="AG1029">
        <v>60</v>
      </c>
      <c r="AH1029">
        <v>40</v>
      </c>
      <c r="AY1029">
        <v>2256.8596343398071</v>
      </c>
    </row>
    <row r="1030" spans="1:51" ht="15.75" customHeight="1" x14ac:dyDescent="0.25">
      <c r="A1030" s="9" t="s">
        <v>926</v>
      </c>
      <c r="C1030" s="53">
        <v>49694</v>
      </c>
      <c r="D1030" s="131">
        <v>1000</v>
      </c>
      <c r="E1030" s="131">
        <v>4000</v>
      </c>
      <c r="F1030" s="53">
        <v>210</v>
      </c>
      <c r="G1030" s="53">
        <v>126</v>
      </c>
      <c r="H1030" s="52">
        <f t="shared" si="248"/>
        <v>4739.405232113595</v>
      </c>
      <c r="K1030" s="122" t="s">
        <v>1360</v>
      </c>
      <c r="L1030" s="122"/>
      <c r="M1030" s="122"/>
      <c r="N1030" s="122"/>
      <c r="O1030" s="128" t="s">
        <v>1332</v>
      </c>
      <c r="P1030" s="128"/>
      <c r="Q1030" s="128"/>
      <c r="R1030" s="128"/>
      <c r="S1030" s="122" t="s">
        <v>1335</v>
      </c>
      <c r="T1030" s="122"/>
      <c r="U1030" s="31"/>
      <c r="V1030" s="51">
        <f t="shared" si="245"/>
        <v>10482.866709601674</v>
      </c>
      <c r="W1030" s="31"/>
      <c r="X1030" s="31"/>
      <c r="Y1030" s="31"/>
      <c r="Z1030" s="31"/>
      <c r="AA1030" s="31"/>
      <c r="AB1030" s="31"/>
      <c r="AC1030" s="31"/>
      <c r="AG1030">
        <v>126</v>
      </c>
      <c r="AH1030">
        <v>84</v>
      </c>
      <c r="AY1030">
        <v>4739.405232113595</v>
      </c>
    </row>
    <row r="1031" spans="1:51" x14ac:dyDescent="0.25">
      <c r="A1031" s="9" t="s">
        <v>927</v>
      </c>
      <c r="D1031" s="132"/>
      <c r="E1031" s="132"/>
      <c r="F1031" s="52">
        <v>200</v>
      </c>
      <c r="G1031" s="52">
        <v>120</v>
      </c>
      <c r="H1031" s="52">
        <f t="shared" si="248"/>
        <v>4513.7192686796143</v>
      </c>
      <c r="K1031" s="52">
        <v>64</v>
      </c>
      <c r="L1031" s="52">
        <f t="shared" ref="L1031:L1045" si="250">K1031*AF$1</f>
        <v>1920</v>
      </c>
      <c r="T1031" s="52">
        <f t="shared" ref="T1031:T1045" si="251">S1031*AE$1002</f>
        <v>0</v>
      </c>
      <c r="V1031" s="51">
        <f t="shared" si="245"/>
        <v>3275.8958467505231</v>
      </c>
      <c r="AG1031">
        <v>120</v>
      </c>
      <c r="AH1031">
        <v>80</v>
      </c>
      <c r="AY1031">
        <v>4513.7192686796143</v>
      </c>
    </row>
    <row r="1032" spans="1:51" x14ac:dyDescent="0.25">
      <c r="A1032" s="15" t="s">
        <v>928</v>
      </c>
      <c r="D1032" s="132"/>
      <c r="E1032" s="132"/>
      <c r="F1032" s="52">
        <v>480</v>
      </c>
      <c r="G1032" s="52">
        <v>288</v>
      </c>
      <c r="H1032" s="52">
        <f t="shared" si="248"/>
        <v>10832.926244831075</v>
      </c>
      <c r="K1032" s="52">
        <v>128</v>
      </c>
      <c r="L1032" s="52">
        <f t="shared" si="250"/>
        <v>3840</v>
      </c>
      <c r="O1032" s="54"/>
      <c r="P1032" s="54"/>
      <c r="Q1032" s="54"/>
      <c r="R1032" s="54"/>
      <c r="S1032" s="53"/>
      <c r="T1032" s="52">
        <f t="shared" si="251"/>
        <v>0</v>
      </c>
      <c r="V1032" s="51">
        <f t="shared" si="245"/>
        <v>4367.8611290006975</v>
      </c>
      <c r="AG1032">
        <v>288</v>
      </c>
      <c r="AH1032">
        <v>192</v>
      </c>
      <c r="AY1032">
        <v>10832.926244831075</v>
      </c>
    </row>
    <row r="1033" spans="1:51" x14ac:dyDescent="0.25">
      <c r="A1033" s="15" t="s">
        <v>929</v>
      </c>
      <c r="D1033" s="132"/>
      <c r="E1033" s="132"/>
      <c r="F1033" s="53">
        <v>150</v>
      </c>
      <c r="G1033" s="53">
        <v>90</v>
      </c>
      <c r="H1033" s="52">
        <f t="shared" si="248"/>
        <v>3385.2894515097109</v>
      </c>
      <c r="K1033" s="52">
        <v>48</v>
      </c>
      <c r="L1033" s="52">
        <f t="shared" si="250"/>
        <v>1440</v>
      </c>
      <c r="O1033" s="53"/>
      <c r="P1033" s="53"/>
      <c r="Q1033" s="53"/>
      <c r="R1033" s="53"/>
      <c r="S1033" s="53"/>
      <c r="T1033" s="52">
        <f t="shared" si="251"/>
        <v>0</v>
      </c>
      <c r="V1033" s="51">
        <f t="shared" si="245"/>
        <v>4367.8611290006975</v>
      </c>
      <c r="AG1033">
        <v>90</v>
      </c>
      <c r="AH1033">
        <v>60</v>
      </c>
      <c r="AY1033">
        <v>3385.2894515097109</v>
      </c>
    </row>
    <row r="1034" spans="1:51" x14ac:dyDescent="0.25">
      <c r="A1034" s="9" t="s">
        <v>930</v>
      </c>
      <c r="D1034" s="132"/>
      <c r="E1034" s="132"/>
      <c r="F1034" s="52">
        <v>200</v>
      </c>
      <c r="G1034" s="52">
        <v>120</v>
      </c>
      <c r="H1034" s="52">
        <f t="shared" si="248"/>
        <v>4513.7192686796143</v>
      </c>
      <c r="K1034" s="52">
        <v>64</v>
      </c>
      <c r="L1034" s="52">
        <f t="shared" si="250"/>
        <v>1920</v>
      </c>
      <c r="T1034" s="52">
        <f t="shared" si="251"/>
        <v>0</v>
      </c>
      <c r="V1034" s="51">
        <f t="shared" si="245"/>
        <v>4367.8611290006975</v>
      </c>
      <c r="AG1034">
        <v>120</v>
      </c>
      <c r="AH1034">
        <v>80</v>
      </c>
      <c r="AY1034">
        <v>4513.7192686796143</v>
      </c>
    </row>
    <row r="1035" spans="1:51" x14ac:dyDescent="0.25">
      <c r="A1035" s="15" t="s">
        <v>931</v>
      </c>
      <c r="D1035" s="132"/>
      <c r="E1035" s="132"/>
      <c r="F1035" s="53">
        <v>200</v>
      </c>
      <c r="G1035" s="53">
        <v>120</v>
      </c>
      <c r="H1035" s="52">
        <f t="shared" si="248"/>
        <v>4513.7192686796143</v>
      </c>
      <c r="K1035" s="52">
        <v>64</v>
      </c>
      <c r="L1035" s="52">
        <f t="shared" si="250"/>
        <v>1920</v>
      </c>
      <c r="O1035" s="53"/>
      <c r="P1035" s="53"/>
      <c r="Q1035" s="53"/>
      <c r="R1035" s="53"/>
      <c r="S1035" s="53"/>
      <c r="T1035" s="52">
        <f t="shared" si="251"/>
        <v>0</v>
      </c>
      <c r="V1035" s="51">
        <f t="shared" si="245"/>
        <v>4367.8611290006975</v>
      </c>
      <c r="AG1035">
        <v>120</v>
      </c>
      <c r="AH1035">
        <v>80</v>
      </c>
      <c r="AY1035">
        <v>4513.7192686796143</v>
      </c>
    </row>
    <row r="1036" spans="1:51" x14ac:dyDescent="0.25">
      <c r="A1036" s="14" t="s">
        <v>932</v>
      </c>
      <c r="D1036" s="132"/>
      <c r="E1036" s="132"/>
      <c r="F1036" s="53">
        <v>200</v>
      </c>
      <c r="G1036" s="53">
        <v>120</v>
      </c>
      <c r="H1036" s="52">
        <f t="shared" si="248"/>
        <v>4513.7192686796143</v>
      </c>
      <c r="K1036" s="52">
        <v>64</v>
      </c>
      <c r="L1036" s="52">
        <f t="shared" si="250"/>
        <v>1920</v>
      </c>
      <c r="O1036" s="54"/>
      <c r="P1036" s="54"/>
      <c r="Q1036" s="54"/>
      <c r="R1036" s="54"/>
      <c r="S1036" s="53"/>
      <c r="T1036" s="52">
        <f t="shared" si="251"/>
        <v>0</v>
      </c>
      <c r="V1036" s="51">
        <f t="shared" si="245"/>
        <v>4367.8611290006975</v>
      </c>
      <c r="AG1036">
        <v>120</v>
      </c>
      <c r="AH1036">
        <v>80</v>
      </c>
      <c r="AY1036">
        <v>4513.7192686796143</v>
      </c>
    </row>
    <row r="1037" spans="1:51" x14ac:dyDescent="0.25">
      <c r="A1037" s="9" t="s">
        <v>933</v>
      </c>
      <c r="D1037" s="132"/>
      <c r="E1037" s="132"/>
      <c r="F1037" s="52">
        <v>200</v>
      </c>
      <c r="G1037" s="52">
        <v>120</v>
      </c>
      <c r="H1037" s="52">
        <f t="shared" si="248"/>
        <v>4513.7192686796143</v>
      </c>
      <c r="K1037" s="52">
        <v>64</v>
      </c>
      <c r="L1037" s="52">
        <f t="shared" si="250"/>
        <v>1920</v>
      </c>
      <c r="T1037" s="52">
        <f t="shared" si="251"/>
        <v>0</v>
      </c>
      <c r="V1037" s="51">
        <f t="shared" si="245"/>
        <v>873.57222580013934</v>
      </c>
      <c r="AG1037">
        <v>120</v>
      </c>
      <c r="AH1037">
        <v>80</v>
      </c>
      <c r="AY1037">
        <v>4513.7192686796143</v>
      </c>
    </row>
    <row r="1038" spans="1:51" x14ac:dyDescent="0.25">
      <c r="A1038" s="9" t="s">
        <v>934</v>
      </c>
      <c r="D1038" s="133"/>
      <c r="E1038" s="133"/>
      <c r="F1038" s="52">
        <v>200</v>
      </c>
      <c r="G1038" s="52">
        <v>120</v>
      </c>
      <c r="H1038" s="52">
        <f t="shared" si="248"/>
        <v>4513.7192686796143</v>
      </c>
      <c r="K1038" s="52">
        <v>64</v>
      </c>
      <c r="L1038" s="52">
        <f t="shared" si="250"/>
        <v>1920</v>
      </c>
      <c r="T1038" s="52">
        <f t="shared" si="251"/>
        <v>0</v>
      </c>
      <c r="V1038" s="51">
        <f t="shared" si="245"/>
        <v>6551.7916935010462</v>
      </c>
      <c r="AG1038">
        <v>120</v>
      </c>
      <c r="AH1038">
        <v>80</v>
      </c>
      <c r="AY1038">
        <v>4513.7192686796143</v>
      </c>
    </row>
    <row r="1039" spans="1:51" x14ac:dyDescent="0.25">
      <c r="A1039" s="14" t="s">
        <v>935</v>
      </c>
      <c r="F1039" s="53">
        <v>40</v>
      </c>
      <c r="G1039" s="53">
        <v>24</v>
      </c>
      <c r="H1039" s="52">
        <f t="shared" si="248"/>
        <v>902.74385373592281</v>
      </c>
      <c r="K1039" s="52">
        <v>16</v>
      </c>
      <c r="L1039" s="52">
        <f t="shared" si="250"/>
        <v>480</v>
      </c>
      <c r="O1039" s="54"/>
      <c r="P1039" s="54"/>
      <c r="Q1039" s="54"/>
      <c r="R1039" s="54"/>
      <c r="S1039" s="53"/>
      <c r="T1039" s="52">
        <f t="shared" si="251"/>
        <v>0</v>
      </c>
      <c r="V1039" s="51">
        <f t="shared" si="245"/>
        <v>3275.8958467505231</v>
      </c>
      <c r="AG1039">
        <v>24</v>
      </c>
      <c r="AH1039">
        <v>16</v>
      </c>
      <c r="AY1039">
        <v>902.74385373592281</v>
      </c>
    </row>
    <row r="1040" spans="1:51" x14ac:dyDescent="0.25">
      <c r="A1040" s="13" t="s">
        <v>936</v>
      </c>
      <c r="F1040" s="52">
        <v>300</v>
      </c>
      <c r="G1040" s="52">
        <v>180</v>
      </c>
      <c r="H1040" s="52">
        <f t="shared" si="248"/>
        <v>6770.5789030194219</v>
      </c>
      <c r="K1040" s="52">
        <v>96</v>
      </c>
      <c r="L1040" s="52">
        <f t="shared" si="250"/>
        <v>2880</v>
      </c>
      <c r="O1040" s="54"/>
      <c r="P1040" s="54"/>
      <c r="Q1040" s="54"/>
      <c r="R1040" s="54"/>
      <c r="S1040" s="53"/>
      <c r="T1040" s="52">
        <f t="shared" si="251"/>
        <v>0</v>
      </c>
      <c r="V1040" s="51">
        <f t="shared" si="245"/>
        <v>3275.8958467505231</v>
      </c>
      <c r="AG1040">
        <v>180</v>
      </c>
      <c r="AH1040">
        <v>120</v>
      </c>
      <c r="AY1040">
        <v>6770.5789030194219</v>
      </c>
    </row>
    <row r="1041" spans="1:51" x14ac:dyDescent="0.25">
      <c r="A1041" s="13" t="s">
        <v>937</v>
      </c>
      <c r="C1041" s="53"/>
      <c r="D1041" s="53"/>
      <c r="E1041" s="53"/>
      <c r="F1041" s="53">
        <v>150</v>
      </c>
      <c r="G1041" s="53">
        <v>90</v>
      </c>
      <c r="H1041" s="52">
        <f t="shared" si="248"/>
        <v>3385.2894515097109</v>
      </c>
      <c r="K1041" s="52">
        <v>32</v>
      </c>
      <c r="L1041" s="52">
        <f t="shared" si="250"/>
        <v>960</v>
      </c>
      <c r="O1041" s="53"/>
      <c r="P1041" s="53"/>
      <c r="Q1041" s="53"/>
      <c r="R1041" s="53"/>
      <c r="S1041" s="70"/>
      <c r="T1041" s="52">
        <f t="shared" si="251"/>
        <v>0</v>
      </c>
      <c r="V1041" s="51">
        <f t="shared" si="245"/>
        <v>3275.8958467505231</v>
      </c>
      <c r="AG1041">
        <v>90</v>
      </c>
      <c r="AH1041">
        <v>60</v>
      </c>
      <c r="AY1041">
        <v>3385.2894515097109</v>
      </c>
    </row>
    <row r="1042" spans="1:51" x14ac:dyDescent="0.25">
      <c r="A1042" s="13" t="s">
        <v>938</v>
      </c>
      <c r="C1042" s="53"/>
      <c r="D1042" s="53"/>
      <c r="E1042" s="53"/>
      <c r="F1042" s="53">
        <v>150</v>
      </c>
      <c r="G1042" s="53">
        <v>90</v>
      </c>
      <c r="H1042" s="52">
        <f t="shared" si="248"/>
        <v>3385.2894515097109</v>
      </c>
      <c r="K1042" s="52">
        <v>48</v>
      </c>
      <c r="L1042" s="52">
        <f t="shared" si="250"/>
        <v>1440</v>
      </c>
      <c r="O1042" s="53"/>
      <c r="P1042" s="53"/>
      <c r="Q1042" s="53"/>
      <c r="R1042" s="53"/>
      <c r="S1042" s="70"/>
      <c r="T1042" s="52">
        <f t="shared" si="251"/>
        <v>0</v>
      </c>
      <c r="V1042" s="51">
        <f t="shared" si="245"/>
        <v>2183.9305645003487</v>
      </c>
      <c r="AG1042">
        <v>90</v>
      </c>
      <c r="AH1042">
        <v>60</v>
      </c>
      <c r="AY1042">
        <v>3385.2894515097109</v>
      </c>
    </row>
    <row r="1043" spans="1:51" x14ac:dyDescent="0.25">
      <c r="A1043" s="15" t="s">
        <v>939</v>
      </c>
      <c r="C1043" s="53"/>
      <c r="D1043" s="53"/>
      <c r="E1043" s="53"/>
      <c r="F1043" s="53">
        <v>150</v>
      </c>
      <c r="G1043" s="53">
        <v>90</v>
      </c>
      <c r="H1043" s="52">
        <f t="shared" si="248"/>
        <v>3385.2894515097109</v>
      </c>
      <c r="K1043" s="52">
        <v>32</v>
      </c>
      <c r="L1043" s="52">
        <f t="shared" si="250"/>
        <v>960</v>
      </c>
      <c r="O1043" s="53"/>
      <c r="P1043" s="53"/>
      <c r="Q1043" s="53"/>
      <c r="R1043" s="53"/>
      <c r="S1043" s="53"/>
      <c r="T1043" s="52">
        <f t="shared" si="251"/>
        <v>0</v>
      </c>
      <c r="V1043" s="51">
        <f t="shared" si="245"/>
        <v>11793.225048301883</v>
      </c>
      <c r="AG1043">
        <v>90</v>
      </c>
      <c r="AH1043">
        <v>60</v>
      </c>
      <c r="AY1043">
        <v>3385.2894515097109</v>
      </c>
    </row>
    <row r="1044" spans="1:51" x14ac:dyDescent="0.25">
      <c r="A1044" s="9" t="s">
        <v>940</v>
      </c>
      <c r="F1044" s="52">
        <v>100</v>
      </c>
      <c r="G1044" s="52">
        <v>60</v>
      </c>
      <c r="H1044" s="52">
        <f t="shared" si="248"/>
        <v>2256.8596343398071</v>
      </c>
      <c r="K1044" s="52">
        <v>32</v>
      </c>
      <c r="L1044" s="52">
        <f t="shared" si="250"/>
        <v>960</v>
      </c>
      <c r="T1044" s="52">
        <f t="shared" si="251"/>
        <v>0</v>
      </c>
      <c r="V1044" s="51">
        <f t="shared" si="245"/>
        <v>199392.86053888188</v>
      </c>
      <c r="AG1044">
        <v>60</v>
      </c>
      <c r="AH1044">
        <v>40</v>
      </c>
      <c r="AY1044">
        <v>2256.8596343398071</v>
      </c>
    </row>
    <row r="1045" spans="1:51" x14ac:dyDescent="0.25">
      <c r="A1045" s="9" t="s">
        <v>941</v>
      </c>
      <c r="F1045" s="52">
        <v>540</v>
      </c>
      <c r="G1045" s="52">
        <v>324</v>
      </c>
      <c r="H1045" s="52">
        <f t="shared" si="248"/>
        <v>12187.042025434959</v>
      </c>
      <c r="K1045" s="52">
        <v>192</v>
      </c>
      <c r="L1045" s="52">
        <f t="shared" si="250"/>
        <v>5760</v>
      </c>
      <c r="T1045" s="52">
        <f t="shared" si="251"/>
        <v>0</v>
      </c>
      <c r="V1045" s="51">
        <f t="shared" si="245"/>
        <v>0</v>
      </c>
      <c r="AG1045">
        <v>324</v>
      </c>
      <c r="AH1045">
        <v>216</v>
      </c>
      <c r="AY1045">
        <v>12187.042025434959</v>
      </c>
    </row>
    <row r="1046" spans="1:51" x14ac:dyDescent="0.25">
      <c r="A1046" s="19" t="s">
        <v>638</v>
      </c>
      <c r="B1046" s="20">
        <f t="shared" ref="B1046:T1046" si="252">SUM(B1003:B1045)</f>
        <v>0</v>
      </c>
      <c r="C1046" s="20">
        <f t="shared" si="252"/>
        <v>99388</v>
      </c>
      <c r="D1046" s="20">
        <f t="shared" si="252"/>
        <v>1000</v>
      </c>
      <c r="E1046" s="20">
        <f t="shared" si="252"/>
        <v>4000</v>
      </c>
      <c r="F1046" s="20">
        <f t="shared" si="252"/>
        <v>8880</v>
      </c>
      <c r="G1046" s="20">
        <f t="shared" si="252"/>
        <v>5478</v>
      </c>
      <c r="H1046" s="20">
        <f t="shared" si="252"/>
        <v>206051.28461522446</v>
      </c>
      <c r="I1046" s="20">
        <f t="shared" si="252"/>
        <v>0</v>
      </c>
      <c r="J1046" s="20">
        <f t="shared" si="252"/>
        <v>0</v>
      </c>
      <c r="K1046" s="20">
        <f t="shared" si="252"/>
        <v>2800</v>
      </c>
      <c r="L1046" s="20">
        <f t="shared" si="252"/>
        <v>84000</v>
      </c>
      <c r="M1046" s="20">
        <f t="shared" si="252"/>
        <v>0</v>
      </c>
      <c r="N1046" s="20">
        <f t="shared" si="252"/>
        <v>0</v>
      </c>
      <c r="O1046" s="20">
        <f t="shared" si="252"/>
        <v>140</v>
      </c>
      <c r="P1046" s="20">
        <f t="shared" si="252"/>
        <v>6800</v>
      </c>
      <c r="Q1046" s="20">
        <f t="shared" si="252"/>
        <v>0</v>
      </c>
      <c r="R1046" s="20">
        <f t="shared" si="252"/>
        <v>0</v>
      </c>
      <c r="S1046" s="20">
        <f t="shared" si="252"/>
        <v>120</v>
      </c>
      <c r="T1046" s="20">
        <f t="shared" si="252"/>
        <v>5068</v>
      </c>
      <c r="U1046" s="34"/>
      <c r="V1046" s="51">
        <f>$AY$1*H1049</f>
        <v>0</v>
      </c>
      <c r="W1046" s="34"/>
      <c r="X1046" s="34"/>
      <c r="Y1046" s="34"/>
      <c r="Z1046" s="34"/>
      <c r="AA1046" s="34"/>
      <c r="AB1046" s="34"/>
      <c r="AC1046" s="34"/>
      <c r="AG1046">
        <v>5478</v>
      </c>
      <c r="AH1046">
        <v>3652</v>
      </c>
      <c r="AY1046">
        <v>206051.28461522431</v>
      </c>
    </row>
    <row r="1047" spans="1:51" hidden="1" x14ac:dyDescent="0.25">
      <c r="A1047" s="19" t="s">
        <v>1425</v>
      </c>
      <c r="B1047" s="20"/>
      <c r="C1047" s="20"/>
      <c r="D1047" s="20">
        <v>1000</v>
      </c>
      <c r="E1047" s="20">
        <v>4000</v>
      </c>
      <c r="F1047" s="20">
        <v>9130</v>
      </c>
      <c r="G1047" s="20"/>
      <c r="H1047" s="20"/>
      <c r="I1047" s="20">
        <v>0</v>
      </c>
      <c r="J1047" s="20">
        <v>0</v>
      </c>
      <c r="K1047" s="20"/>
      <c r="L1047" s="20"/>
      <c r="M1047" s="20">
        <v>0</v>
      </c>
      <c r="N1047" s="20">
        <v>0</v>
      </c>
      <c r="O1047" s="20"/>
      <c r="P1047" s="20"/>
      <c r="Q1047" s="20">
        <v>0</v>
      </c>
      <c r="R1047" s="20">
        <v>0</v>
      </c>
      <c r="S1047" s="20"/>
      <c r="T1047" s="20"/>
      <c r="U1047" s="34"/>
      <c r="V1047" s="51">
        <f>$AY$1*H1050</f>
        <v>0</v>
      </c>
      <c r="W1047" s="34"/>
      <c r="X1047" s="34"/>
      <c r="Y1047" s="34"/>
      <c r="Z1047" s="34"/>
      <c r="AA1047" s="34"/>
      <c r="AB1047" s="34"/>
      <c r="AC1047" s="34"/>
      <c r="AY1047">
        <v>0</v>
      </c>
    </row>
    <row r="1048" spans="1:51" x14ac:dyDescent="0.25">
      <c r="A1048" s="19" t="s">
        <v>1448</v>
      </c>
      <c r="B1048" s="20"/>
      <c r="C1048" s="20"/>
      <c r="D1048" s="20"/>
      <c r="E1048" s="20"/>
      <c r="F1048" s="20"/>
      <c r="G1048" s="123">
        <f>H1046/G1046</f>
        <v>37.6143272389968</v>
      </c>
      <c r="H1048" s="124"/>
      <c r="I1048" s="123"/>
      <c r="J1048" s="124"/>
      <c r="K1048" s="123">
        <f>L1046/K1046</f>
        <v>30</v>
      </c>
      <c r="L1048" s="124"/>
      <c r="M1048" s="123"/>
      <c r="N1048" s="124"/>
      <c r="O1048" s="123">
        <f>P1046/O1046</f>
        <v>48.571428571428569</v>
      </c>
      <c r="P1048" s="124"/>
      <c r="Q1048" s="123"/>
      <c r="R1048" s="124"/>
      <c r="S1048" s="123">
        <f>T1046/S1046</f>
        <v>42.233333333333334</v>
      </c>
      <c r="T1048" s="124"/>
      <c r="U1048" s="34"/>
      <c r="W1048" s="34"/>
      <c r="X1048" s="34"/>
      <c r="Y1048" s="34"/>
      <c r="Z1048" s="34"/>
      <c r="AA1048" s="34"/>
      <c r="AB1048" s="34"/>
      <c r="AC1048" s="34"/>
    </row>
    <row r="1049" spans="1:51" x14ac:dyDescent="0.25">
      <c r="A1049" s="127" t="s">
        <v>942</v>
      </c>
      <c r="B1049" s="127"/>
      <c r="C1049" s="127"/>
      <c r="D1049" s="127"/>
      <c r="E1049" s="127"/>
      <c r="F1049" s="127"/>
      <c r="G1049" s="127"/>
      <c r="H1049" s="127"/>
      <c r="I1049" s="127"/>
      <c r="J1049" s="127"/>
      <c r="K1049" s="127"/>
      <c r="L1049" s="127"/>
      <c r="M1049" s="127"/>
      <c r="N1049" s="127"/>
      <c r="O1049" s="127"/>
      <c r="P1049" s="127"/>
      <c r="Q1049" s="127"/>
      <c r="R1049" s="127"/>
      <c r="S1049" s="127"/>
      <c r="T1049" s="127"/>
      <c r="U1049" s="32"/>
      <c r="V1049" s="51" t="e">
        <f>$AY$1*#REF!</f>
        <v>#REF!</v>
      </c>
      <c r="W1049" s="32"/>
      <c r="X1049" s="32"/>
      <c r="Y1049" s="32"/>
      <c r="Z1049" s="32"/>
      <c r="AA1049" s="32"/>
      <c r="AB1049" s="32"/>
      <c r="AC1049" s="32"/>
      <c r="AE1049">
        <v>43.010989010989015</v>
      </c>
      <c r="AG1049">
        <v>0</v>
      </c>
      <c r="AH1049">
        <v>0</v>
      </c>
      <c r="AY1049">
        <v>0</v>
      </c>
    </row>
    <row r="1050" spans="1:51" x14ac:dyDescent="0.25">
      <c r="A1050" s="14" t="s">
        <v>943</v>
      </c>
      <c r="D1050" s="52">
        <v>4050</v>
      </c>
      <c r="E1050" s="52">
        <v>137700</v>
      </c>
      <c r="F1050" s="53"/>
      <c r="G1050" s="53"/>
      <c r="H1050" s="52">
        <f t="shared" ref="H1050" si="253">G1050*$AD$1</f>
        <v>0</v>
      </c>
      <c r="L1050" s="52">
        <f>K1050*AF$1</f>
        <v>0</v>
      </c>
      <c r="O1050" s="54"/>
      <c r="P1050" s="54"/>
      <c r="Q1050" s="54"/>
      <c r="R1050" s="54"/>
      <c r="S1050" s="53">
        <v>30</v>
      </c>
      <c r="T1050" s="52">
        <f>S1050*AE$1049</f>
        <v>1290.3296703296705</v>
      </c>
      <c r="V1050" s="51" t="e">
        <f>$AY$1*#REF!</f>
        <v>#REF!</v>
      </c>
      <c r="AG1050">
        <v>0</v>
      </c>
      <c r="AH1050">
        <v>0</v>
      </c>
      <c r="AY1050">
        <v>0</v>
      </c>
    </row>
    <row r="1051" spans="1:51" x14ac:dyDescent="0.25">
      <c r="A1051" s="9" t="s">
        <v>944</v>
      </c>
      <c r="C1051" s="52">
        <v>43218.666666666664</v>
      </c>
      <c r="F1051" s="125" t="s">
        <v>1332</v>
      </c>
      <c r="G1051" s="125"/>
      <c r="H1051" s="125"/>
      <c r="I1051" s="125"/>
      <c r="J1051" s="125"/>
      <c r="K1051" s="52">
        <v>50</v>
      </c>
      <c r="L1051" s="52">
        <f>K1051*AF$1</f>
        <v>1500</v>
      </c>
      <c r="O1051" s="125" t="s">
        <v>1332</v>
      </c>
      <c r="P1051" s="125"/>
      <c r="Q1051" s="125"/>
      <c r="R1051" s="125"/>
      <c r="S1051" s="125" t="s">
        <v>1332</v>
      </c>
      <c r="T1051" s="125"/>
      <c r="V1051" s="51">
        <f>$AY$1*H1053</f>
        <v>0</v>
      </c>
      <c r="AG1051" t="e">
        <v>#VALUE!</v>
      </c>
      <c r="AH1051" t="e">
        <v>#VALUE!</v>
      </c>
      <c r="AY1051">
        <v>0</v>
      </c>
    </row>
    <row r="1052" spans="1:51" x14ac:dyDescent="0.25">
      <c r="A1052" s="9" t="s">
        <v>1318</v>
      </c>
      <c r="B1052" s="52">
        <v>1</v>
      </c>
      <c r="D1052" s="52">
        <v>17102</v>
      </c>
      <c r="E1052" s="52">
        <v>156947</v>
      </c>
      <c r="F1052" s="125" t="s">
        <v>1332</v>
      </c>
      <c r="G1052" s="125"/>
      <c r="H1052" s="125"/>
      <c r="I1052" s="125"/>
      <c r="J1052" s="125"/>
      <c r="K1052" s="125" t="s">
        <v>1332</v>
      </c>
      <c r="L1052" s="125"/>
      <c r="M1052" s="125"/>
      <c r="N1052" s="125"/>
      <c r="Q1052" s="52">
        <v>30</v>
      </c>
      <c r="R1052" s="52">
        <f>Q1052*47</f>
        <v>1410</v>
      </c>
      <c r="S1052" s="125" t="s">
        <v>1332</v>
      </c>
      <c r="T1052" s="125"/>
      <c r="V1052" s="51">
        <f>$AY$1*H1054</f>
        <v>5095.837983834148</v>
      </c>
      <c r="AG1052" t="e">
        <v>#VALUE!</v>
      </c>
      <c r="AH1052" t="e">
        <v>#VALUE!</v>
      </c>
      <c r="AY1052">
        <v>0</v>
      </c>
    </row>
    <row r="1053" spans="1:51" x14ac:dyDescent="0.25">
      <c r="A1053" s="9" t="s">
        <v>945</v>
      </c>
      <c r="F1053" s="52">
        <v>678.4</v>
      </c>
      <c r="H1053" s="52">
        <f t="shared" ref="H1053:H1084" si="254">G1053*$AD$1</f>
        <v>0</v>
      </c>
      <c r="I1053" s="52">
        <v>678.4</v>
      </c>
      <c r="J1053" s="52">
        <f>I1053*$AD$1</f>
        <v>26369.680044691933</v>
      </c>
      <c r="L1053" s="52">
        <f t="shared" ref="L1053:L1084" si="255">K1053*AF$1</f>
        <v>0</v>
      </c>
      <c r="T1053" s="52">
        <f t="shared" ref="T1053:T1089" si="256">S1053*AE$1049</f>
        <v>0</v>
      </c>
      <c r="V1053" s="51">
        <f>$AY$1*H1055</f>
        <v>0</v>
      </c>
      <c r="AG1053">
        <v>0</v>
      </c>
      <c r="AH1053">
        <v>0</v>
      </c>
      <c r="AY1053">
        <v>0</v>
      </c>
    </row>
    <row r="1054" spans="1:51" x14ac:dyDescent="0.25">
      <c r="A1054" s="9" t="s">
        <v>946</v>
      </c>
      <c r="D1054" s="129">
        <f>2736</f>
        <v>2736</v>
      </c>
      <c r="E1054" s="129">
        <f>93020</f>
        <v>93020</v>
      </c>
      <c r="F1054" s="52">
        <v>140</v>
      </c>
      <c r="G1054" s="52">
        <v>140</v>
      </c>
      <c r="H1054" s="52">
        <f>AY1054</f>
        <v>5266.0058134595511</v>
      </c>
      <c r="K1054" s="53">
        <v>6</v>
      </c>
      <c r="L1054" s="52">
        <f t="shared" si="255"/>
        <v>180</v>
      </c>
      <c r="T1054" s="52">
        <f t="shared" si="256"/>
        <v>0</v>
      </c>
      <c r="V1054" s="51" t="e">
        <f>$AY$1*#REF!</f>
        <v>#REF!</v>
      </c>
      <c r="AG1054">
        <v>84</v>
      </c>
      <c r="AH1054">
        <v>56</v>
      </c>
      <c r="AY1054">
        <v>5266.0058134595511</v>
      </c>
    </row>
    <row r="1055" spans="1:51" x14ac:dyDescent="0.25">
      <c r="A1055" s="9" t="s">
        <v>947</v>
      </c>
      <c r="D1055" s="126"/>
      <c r="E1055" s="126"/>
      <c r="F1055" s="52">
        <v>120</v>
      </c>
      <c r="K1055" s="53">
        <v>3</v>
      </c>
      <c r="L1055" s="52">
        <f t="shared" si="255"/>
        <v>90</v>
      </c>
      <c r="T1055" s="52">
        <f t="shared" si="256"/>
        <v>0</v>
      </c>
      <c r="V1055" s="51" t="e">
        <f>$AY$1*#REF!</f>
        <v>#REF!</v>
      </c>
      <c r="AG1055">
        <v>72</v>
      </c>
      <c r="AH1055">
        <v>48</v>
      </c>
      <c r="AY1055" t="e">
        <v>#VALUE!</v>
      </c>
    </row>
    <row r="1056" spans="1:51" x14ac:dyDescent="0.25">
      <c r="A1056" s="9" t="s">
        <v>948</v>
      </c>
      <c r="F1056" s="53">
        <v>450</v>
      </c>
      <c r="G1056" s="53">
        <v>450</v>
      </c>
      <c r="H1056" s="52">
        <f>AY1056</f>
        <v>16926.447257548552</v>
      </c>
      <c r="L1056" s="52">
        <f t="shared" si="255"/>
        <v>0</v>
      </c>
      <c r="O1056" s="52">
        <v>220</v>
      </c>
      <c r="P1056" s="52">
        <v>10318</v>
      </c>
      <c r="T1056" s="52">
        <f t="shared" si="256"/>
        <v>0</v>
      </c>
      <c r="V1056" s="51">
        <f t="shared" ref="V1056:V1079" si="257">$AY$1*H1058</f>
        <v>0</v>
      </c>
      <c r="AG1056">
        <v>270</v>
      </c>
      <c r="AH1056">
        <v>180</v>
      </c>
      <c r="AY1056">
        <v>16926.447257548552</v>
      </c>
    </row>
    <row r="1057" spans="1:51" x14ac:dyDescent="0.25">
      <c r="A1057" s="9" t="s">
        <v>949</v>
      </c>
      <c r="C1057" s="53"/>
      <c r="D1057" s="53"/>
      <c r="E1057" s="53"/>
      <c r="F1057" s="53"/>
      <c r="G1057" s="53"/>
      <c r="H1057" s="52">
        <f t="shared" si="254"/>
        <v>0</v>
      </c>
      <c r="K1057" s="53"/>
      <c r="L1057" s="52">
        <f t="shared" si="255"/>
        <v>0</v>
      </c>
      <c r="O1057" s="53"/>
      <c r="P1057" s="53"/>
      <c r="Q1057" s="53"/>
      <c r="R1057" s="53"/>
      <c r="S1057" s="53">
        <v>20</v>
      </c>
      <c r="T1057" s="52">
        <f t="shared" si="256"/>
        <v>860.21978021978032</v>
      </c>
      <c r="V1057" s="51">
        <f t="shared" si="257"/>
        <v>0</v>
      </c>
      <c r="AG1057">
        <v>0</v>
      </c>
      <c r="AH1057">
        <v>0</v>
      </c>
      <c r="AY1057">
        <v>0</v>
      </c>
    </row>
    <row r="1058" spans="1:51" x14ac:dyDescent="0.25">
      <c r="A1058" s="13" t="s">
        <v>950</v>
      </c>
      <c r="C1058" s="53"/>
      <c r="D1058" s="53"/>
      <c r="E1058" s="53"/>
      <c r="F1058" s="53"/>
      <c r="G1058" s="53"/>
      <c r="H1058" s="52">
        <f t="shared" si="254"/>
        <v>0</v>
      </c>
      <c r="K1058" s="53"/>
      <c r="L1058" s="52">
        <f t="shared" si="255"/>
        <v>0</v>
      </c>
      <c r="O1058" s="53"/>
      <c r="P1058" s="53"/>
      <c r="Q1058" s="53"/>
      <c r="R1058" s="53"/>
      <c r="S1058" s="53">
        <v>15</v>
      </c>
      <c r="T1058" s="52">
        <f t="shared" si="256"/>
        <v>645.16483516483527</v>
      </c>
      <c r="V1058" s="51">
        <f t="shared" si="257"/>
        <v>0</v>
      </c>
      <c r="AG1058">
        <v>0</v>
      </c>
      <c r="AH1058">
        <v>0</v>
      </c>
      <c r="AY1058">
        <v>0</v>
      </c>
    </row>
    <row r="1059" spans="1:51" x14ac:dyDescent="0.25">
      <c r="A1059" s="9" t="s">
        <v>951</v>
      </c>
      <c r="H1059" s="52">
        <f t="shared" si="254"/>
        <v>0</v>
      </c>
      <c r="L1059" s="52">
        <f t="shared" si="255"/>
        <v>0</v>
      </c>
      <c r="S1059" s="52">
        <v>20</v>
      </c>
      <c r="T1059" s="52">
        <f t="shared" si="256"/>
        <v>860.21978021978032</v>
      </c>
      <c r="V1059" s="51">
        <f t="shared" si="257"/>
        <v>0</v>
      </c>
      <c r="AG1059">
        <v>0</v>
      </c>
      <c r="AH1059">
        <v>0</v>
      </c>
      <c r="AY1059">
        <v>0</v>
      </c>
    </row>
    <row r="1060" spans="1:51" x14ac:dyDescent="0.25">
      <c r="A1060" s="16" t="s">
        <v>952</v>
      </c>
      <c r="F1060" s="71"/>
      <c r="G1060" s="71"/>
      <c r="H1060" s="52">
        <f t="shared" si="254"/>
        <v>0</v>
      </c>
      <c r="L1060" s="52">
        <f t="shared" si="255"/>
        <v>0</v>
      </c>
      <c r="O1060" s="52">
        <v>240</v>
      </c>
      <c r="P1060" s="52">
        <v>11256</v>
      </c>
      <c r="T1060" s="52">
        <f t="shared" si="256"/>
        <v>0</v>
      </c>
      <c r="V1060" s="51">
        <f t="shared" si="257"/>
        <v>0</v>
      </c>
      <c r="AG1060">
        <v>0</v>
      </c>
      <c r="AH1060">
        <v>0</v>
      </c>
      <c r="AY1060">
        <v>0</v>
      </c>
    </row>
    <row r="1061" spans="1:51" x14ac:dyDescent="0.25">
      <c r="A1061" s="14" t="s">
        <v>953</v>
      </c>
      <c r="F1061" s="53">
        <v>150</v>
      </c>
      <c r="K1061" s="53"/>
      <c r="L1061" s="52">
        <f t="shared" si="255"/>
        <v>0</v>
      </c>
      <c r="O1061" s="54"/>
      <c r="P1061" s="54"/>
      <c r="Q1061" s="54"/>
      <c r="R1061" s="54"/>
      <c r="S1061" s="53">
        <v>20</v>
      </c>
      <c r="T1061" s="52">
        <f t="shared" si="256"/>
        <v>860.21978021978032</v>
      </c>
      <c r="V1061" s="51">
        <f t="shared" si="257"/>
        <v>0</v>
      </c>
      <c r="AG1061">
        <v>90</v>
      </c>
      <c r="AH1061">
        <v>60</v>
      </c>
      <c r="AY1061" t="e">
        <v>#VALUE!</v>
      </c>
    </row>
    <row r="1062" spans="1:51" x14ac:dyDescent="0.25">
      <c r="A1062" s="15" t="s">
        <v>954</v>
      </c>
      <c r="F1062" s="53"/>
      <c r="G1062" s="53"/>
      <c r="H1062" s="52">
        <f t="shared" si="254"/>
        <v>0</v>
      </c>
      <c r="L1062" s="52">
        <f t="shared" si="255"/>
        <v>0</v>
      </c>
      <c r="O1062" s="53"/>
      <c r="P1062" s="53"/>
      <c r="Q1062" s="53"/>
      <c r="R1062" s="53"/>
      <c r="S1062" s="53">
        <v>20</v>
      </c>
      <c r="T1062" s="52">
        <f t="shared" si="256"/>
        <v>860.21978021978032</v>
      </c>
      <c r="V1062" s="51">
        <f t="shared" si="257"/>
        <v>0</v>
      </c>
      <c r="AG1062">
        <v>0</v>
      </c>
      <c r="AH1062">
        <v>0</v>
      </c>
      <c r="AY1062">
        <v>0</v>
      </c>
    </row>
    <row r="1063" spans="1:51" x14ac:dyDescent="0.25">
      <c r="A1063" s="9" t="s">
        <v>955</v>
      </c>
      <c r="H1063" s="52">
        <f t="shared" si="254"/>
        <v>0</v>
      </c>
      <c r="K1063" s="52">
        <v>520</v>
      </c>
      <c r="L1063" s="52">
        <f t="shared" si="255"/>
        <v>15600</v>
      </c>
      <c r="S1063" s="52">
        <v>30</v>
      </c>
      <c r="T1063" s="52">
        <f t="shared" si="256"/>
        <v>1290.3296703296705</v>
      </c>
      <c r="V1063" s="51">
        <f t="shared" si="257"/>
        <v>0</v>
      </c>
      <c r="AG1063">
        <v>0</v>
      </c>
      <c r="AH1063">
        <v>0</v>
      </c>
      <c r="AY1063">
        <v>0</v>
      </c>
    </row>
    <row r="1064" spans="1:51" x14ac:dyDescent="0.25">
      <c r="A1064" s="12" t="s">
        <v>956</v>
      </c>
      <c r="H1064" s="52">
        <f t="shared" si="254"/>
        <v>0</v>
      </c>
      <c r="L1064" s="52">
        <f t="shared" si="255"/>
        <v>0</v>
      </c>
      <c r="O1064" s="52">
        <v>200</v>
      </c>
      <c r="P1064" s="52">
        <v>9380</v>
      </c>
      <c r="S1064" s="53">
        <v>20</v>
      </c>
      <c r="T1064" s="52">
        <f t="shared" si="256"/>
        <v>860.21978021978032</v>
      </c>
      <c r="V1064" s="51">
        <f t="shared" si="257"/>
        <v>0</v>
      </c>
      <c r="AG1064">
        <v>0</v>
      </c>
      <c r="AH1064">
        <v>0</v>
      </c>
      <c r="AY1064">
        <v>0</v>
      </c>
    </row>
    <row r="1065" spans="1:51" x14ac:dyDescent="0.25">
      <c r="A1065" s="9" t="s">
        <v>957</v>
      </c>
      <c r="H1065" s="52">
        <f t="shared" si="254"/>
        <v>0</v>
      </c>
      <c r="L1065" s="52">
        <f t="shared" si="255"/>
        <v>0</v>
      </c>
      <c r="O1065" s="52">
        <v>300</v>
      </c>
      <c r="P1065" s="52">
        <v>14070</v>
      </c>
      <c r="T1065" s="52">
        <f t="shared" si="256"/>
        <v>0</v>
      </c>
      <c r="V1065" s="51">
        <f t="shared" si="257"/>
        <v>0</v>
      </c>
      <c r="AG1065">
        <v>0</v>
      </c>
      <c r="AH1065">
        <v>0</v>
      </c>
      <c r="AY1065">
        <v>0</v>
      </c>
    </row>
    <row r="1066" spans="1:51" x14ac:dyDescent="0.25">
      <c r="A1066" s="14" t="s">
        <v>958</v>
      </c>
      <c r="F1066" s="53"/>
      <c r="G1066" s="53"/>
      <c r="H1066" s="52">
        <f t="shared" si="254"/>
        <v>0</v>
      </c>
      <c r="K1066" s="52">
        <v>147</v>
      </c>
      <c r="L1066" s="52">
        <f t="shared" si="255"/>
        <v>4410</v>
      </c>
      <c r="O1066" s="54"/>
      <c r="P1066" s="54"/>
      <c r="Q1066" s="54"/>
      <c r="R1066" s="54"/>
      <c r="S1066" s="53">
        <v>20</v>
      </c>
      <c r="T1066" s="52">
        <f t="shared" si="256"/>
        <v>860.21978021978032</v>
      </c>
      <c r="V1066" s="51">
        <f t="shared" si="257"/>
        <v>0</v>
      </c>
      <c r="AG1066">
        <v>0</v>
      </c>
      <c r="AH1066">
        <v>0</v>
      </c>
      <c r="AY1066">
        <v>0</v>
      </c>
    </row>
    <row r="1067" spans="1:51" x14ac:dyDescent="0.25">
      <c r="A1067" s="9" t="s">
        <v>959</v>
      </c>
      <c r="H1067" s="52">
        <f t="shared" si="254"/>
        <v>0</v>
      </c>
      <c r="L1067" s="52">
        <f t="shared" si="255"/>
        <v>0</v>
      </c>
      <c r="O1067" s="52">
        <v>200</v>
      </c>
      <c r="P1067" s="52">
        <v>9380</v>
      </c>
      <c r="T1067" s="52">
        <f t="shared" si="256"/>
        <v>0</v>
      </c>
      <c r="V1067" s="51">
        <f t="shared" si="257"/>
        <v>0</v>
      </c>
      <c r="AG1067">
        <v>0</v>
      </c>
      <c r="AH1067">
        <v>0</v>
      </c>
      <c r="AY1067">
        <v>0</v>
      </c>
    </row>
    <row r="1068" spans="1:51" x14ac:dyDescent="0.25">
      <c r="A1068" s="14" t="s">
        <v>960</v>
      </c>
      <c r="F1068" s="53"/>
      <c r="G1068" s="53"/>
      <c r="H1068" s="52">
        <f t="shared" si="254"/>
        <v>0</v>
      </c>
      <c r="L1068" s="52">
        <f t="shared" si="255"/>
        <v>0</v>
      </c>
      <c r="O1068" s="54"/>
      <c r="P1068" s="54"/>
      <c r="Q1068" s="54"/>
      <c r="R1068" s="54"/>
      <c r="S1068" s="53">
        <v>50</v>
      </c>
      <c r="T1068" s="52">
        <f t="shared" si="256"/>
        <v>2150.5494505494507</v>
      </c>
      <c r="V1068" s="51">
        <f t="shared" si="257"/>
        <v>0</v>
      </c>
      <c r="AG1068">
        <v>0</v>
      </c>
      <c r="AH1068">
        <v>0</v>
      </c>
      <c r="AY1068">
        <v>0</v>
      </c>
    </row>
    <row r="1069" spans="1:51" x14ac:dyDescent="0.25">
      <c r="A1069" s="9" t="s">
        <v>961</v>
      </c>
      <c r="H1069" s="52">
        <f t="shared" si="254"/>
        <v>0</v>
      </c>
      <c r="L1069" s="52">
        <f t="shared" si="255"/>
        <v>0</v>
      </c>
      <c r="S1069" s="52">
        <v>20</v>
      </c>
      <c r="T1069" s="52">
        <f t="shared" si="256"/>
        <v>860.21978021978032</v>
      </c>
      <c r="V1069" s="51">
        <f t="shared" si="257"/>
        <v>0</v>
      </c>
      <c r="AG1069">
        <v>0</v>
      </c>
      <c r="AH1069">
        <v>0</v>
      </c>
      <c r="AY1069">
        <v>0</v>
      </c>
    </row>
    <row r="1070" spans="1:51" x14ac:dyDescent="0.25">
      <c r="A1070" s="15" t="s">
        <v>962</v>
      </c>
      <c r="H1070" s="52">
        <f t="shared" si="254"/>
        <v>0</v>
      </c>
      <c r="K1070" s="53"/>
      <c r="L1070" s="52">
        <f t="shared" si="255"/>
        <v>0</v>
      </c>
      <c r="O1070" s="53"/>
      <c r="P1070" s="53"/>
      <c r="Q1070" s="53"/>
      <c r="R1070" s="53"/>
      <c r="S1070" s="53">
        <v>20</v>
      </c>
      <c r="T1070" s="52">
        <f t="shared" si="256"/>
        <v>860.21978021978032</v>
      </c>
      <c r="V1070" s="51">
        <f t="shared" si="257"/>
        <v>0</v>
      </c>
      <c r="AG1070">
        <v>0</v>
      </c>
      <c r="AH1070">
        <v>0</v>
      </c>
      <c r="AY1070">
        <v>0</v>
      </c>
    </row>
    <row r="1071" spans="1:51" x14ac:dyDescent="0.25">
      <c r="A1071" s="9" t="s">
        <v>963</v>
      </c>
      <c r="D1071" s="129">
        <v>4768</v>
      </c>
      <c r="E1071" s="129">
        <v>79190</v>
      </c>
      <c r="H1071" s="52">
        <f t="shared" si="254"/>
        <v>0</v>
      </c>
      <c r="L1071" s="52">
        <f t="shared" si="255"/>
        <v>0</v>
      </c>
      <c r="O1071" s="52">
        <v>300</v>
      </c>
      <c r="P1071" s="52">
        <v>14070</v>
      </c>
      <c r="T1071" s="52">
        <f t="shared" si="256"/>
        <v>0</v>
      </c>
      <c r="V1071" s="51">
        <f t="shared" si="257"/>
        <v>0</v>
      </c>
      <c r="AG1071">
        <v>0</v>
      </c>
      <c r="AH1071">
        <v>0</v>
      </c>
      <c r="AY1071">
        <v>0</v>
      </c>
    </row>
    <row r="1072" spans="1:51" x14ac:dyDescent="0.25">
      <c r="A1072" s="14" t="s">
        <v>964</v>
      </c>
      <c r="C1072" s="53"/>
      <c r="D1072" s="126"/>
      <c r="E1072" s="126"/>
      <c r="F1072" s="53">
        <v>350</v>
      </c>
      <c r="H1072" s="52">
        <f t="shared" si="254"/>
        <v>0</v>
      </c>
      <c r="I1072" s="53">
        <v>350</v>
      </c>
      <c r="J1072" s="52">
        <f>I1072*$AD$1</f>
        <v>13604.640353246134</v>
      </c>
      <c r="K1072" s="53"/>
      <c r="L1072" s="52">
        <f t="shared" si="255"/>
        <v>0</v>
      </c>
      <c r="O1072" s="54"/>
      <c r="P1072" s="54"/>
      <c r="Q1072" s="54"/>
      <c r="R1072" s="54"/>
      <c r="S1072" s="53"/>
      <c r="T1072" s="52">
        <f t="shared" si="256"/>
        <v>0</v>
      </c>
      <c r="V1072" s="51">
        <f t="shared" si="257"/>
        <v>0</v>
      </c>
      <c r="AG1072">
        <v>0</v>
      </c>
      <c r="AH1072">
        <v>0</v>
      </c>
      <c r="AY1072">
        <v>0</v>
      </c>
    </row>
    <row r="1073" spans="1:51" x14ac:dyDescent="0.25">
      <c r="A1073" s="13" t="s">
        <v>965</v>
      </c>
      <c r="D1073" s="126"/>
      <c r="E1073" s="126"/>
      <c r="F1073" s="53"/>
      <c r="G1073" s="53"/>
      <c r="H1073" s="52">
        <f t="shared" si="254"/>
        <v>0</v>
      </c>
      <c r="K1073" s="53"/>
      <c r="L1073" s="52">
        <f t="shared" si="255"/>
        <v>0</v>
      </c>
      <c r="O1073" s="53">
        <v>200</v>
      </c>
      <c r="P1073" s="53">
        <v>9380</v>
      </c>
      <c r="Q1073" s="53"/>
      <c r="R1073" s="53"/>
      <c r="S1073" s="52">
        <v>100</v>
      </c>
      <c r="T1073" s="52">
        <f t="shared" si="256"/>
        <v>4301.0989010989015</v>
      </c>
      <c r="V1073" s="51">
        <f t="shared" si="257"/>
        <v>0</v>
      </c>
      <c r="AG1073">
        <v>0</v>
      </c>
      <c r="AH1073">
        <v>0</v>
      </c>
      <c r="AY1073">
        <v>0</v>
      </c>
    </row>
    <row r="1074" spans="1:51" x14ac:dyDescent="0.25">
      <c r="A1074" s="9" t="s">
        <v>966</v>
      </c>
      <c r="D1074" s="126"/>
      <c r="E1074" s="126"/>
      <c r="H1074" s="52">
        <f t="shared" si="254"/>
        <v>0</v>
      </c>
      <c r="L1074" s="52">
        <f t="shared" si="255"/>
        <v>0</v>
      </c>
      <c r="S1074" s="52">
        <v>20</v>
      </c>
      <c r="T1074" s="52">
        <f t="shared" si="256"/>
        <v>860.21978021978032</v>
      </c>
      <c r="V1074" s="51">
        <f t="shared" si="257"/>
        <v>0</v>
      </c>
      <c r="AG1074">
        <v>0</v>
      </c>
      <c r="AH1074">
        <v>0</v>
      </c>
      <c r="AY1074">
        <v>0</v>
      </c>
    </row>
    <row r="1075" spans="1:51" x14ac:dyDescent="0.25">
      <c r="A1075" s="14" t="s">
        <v>967</v>
      </c>
      <c r="C1075" s="53"/>
      <c r="D1075" s="130"/>
      <c r="E1075" s="130"/>
      <c r="F1075" s="53">
        <v>678.4</v>
      </c>
      <c r="H1075" s="52">
        <f t="shared" si="254"/>
        <v>0</v>
      </c>
      <c r="I1075" s="53">
        <v>678.4</v>
      </c>
      <c r="J1075" s="52">
        <f>I1075*$AD$1</f>
        <v>26369.680044691933</v>
      </c>
      <c r="K1075" s="53"/>
      <c r="L1075" s="52">
        <f t="shared" si="255"/>
        <v>0</v>
      </c>
      <c r="O1075" s="54"/>
      <c r="P1075" s="54"/>
      <c r="Q1075" s="54"/>
      <c r="R1075" s="54"/>
      <c r="S1075" s="53"/>
      <c r="T1075" s="52">
        <f t="shared" si="256"/>
        <v>0</v>
      </c>
      <c r="V1075" s="51">
        <f t="shared" si="257"/>
        <v>0</v>
      </c>
      <c r="AG1075">
        <v>0</v>
      </c>
      <c r="AH1075">
        <v>0</v>
      </c>
      <c r="AY1075">
        <v>0</v>
      </c>
    </row>
    <row r="1076" spans="1:51" x14ac:dyDescent="0.25">
      <c r="A1076" s="14" t="s">
        <v>968</v>
      </c>
      <c r="D1076" s="129">
        <v>4900</v>
      </c>
      <c r="E1076" s="129">
        <v>166600</v>
      </c>
      <c r="F1076" s="53"/>
      <c r="G1076" s="53"/>
      <c r="H1076" s="52">
        <f t="shared" si="254"/>
        <v>0</v>
      </c>
      <c r="K1076" s="53"/>
      <c r="L1076" s="52">
        <f t="shared" si="255"/>
        <v>0</v>
      </c>
      <c r="O1076" s="54">
        <v>150</v>
      </c>
      <c r="P1076" s="54">
        <v>7035</v>
      </c>
      <c r="Q1076" s="54"/>
      <c r="R1076" s="54"/>
      <c r="T1076" s="52">
        <f t="shared" si="256"/>
        <v>0</v>
      </c>
      <c r="V1076" s="51">
        <f t="shared" si="257"/>
        <v>0</v>
      </c>
      <c r="AG1076">
        <v>0</v>
      </c>
      <c r="AH1076">
        <v>0</v>
      </c>
      <c r="AY1076">
        <v>0</v>
      </c>
    </row>
    <row r="1077" spans="1:51" x14ac:dyDescent="0.25">
      <c r="A1077" s="14" t="s">
        <v>969</v>
      </c>
      <c r="D1077" s="126"/>
      <c r="E1077" s="126"/>
      <c r="F1077" s="53"/>
      <c r="G1077" s="53"/>
      <c r="H1077" s="52">
        <f t="shared" si="254"/>
        <v>0</v>
      </c>
      <c r="L1077" s="52">
        <f t="shared" si="255"/>
        <v>0</v>
      </c>
      <c r="O1077" s="54"/>
      <c r="P1077" s="54"/>
      <c r="Q1077" s="54"/>
      <c r="R1077" s="54"/>
      <c r="S1077" s="53">
        <v>100</v>
      </c>
      <c r="T1077" s="52">
        <f t="shared" si="256"/>
        <v>4301.0989010989015</v>
      </c>
      <c r="V1077" s="51">
        <f t="shared" si="257"/>
        <v>0</v>
      </c>
      <c r="AG1077">
        <v>0</v>
      </c>
      <c r="AH1077">
        <v>0</v>
      </c>
      <c r="AY1077">
        <v>0</v>
      </c>
    </row>
    <row r="1078" spans="1:51" x14ac:dyDescent="0.25">
      <c r="A1078" s="14" t="s">
        <v>970</v>
      </c>
      <c r="D1078" s="130"/>
      <c r="E1078" s="130"/>
      <c r="F1078" s="53"/>
      <c r="G1078" s="53"/>
      <c r="H1078" s="52">
        <f t="shared" si="254"/>
        <v>0</v>
      </c>
      <c r="K1078" s="53"/>
      <c r="L1078" s="52">
        <f t="shared" si="255"/>
        <v>0</v>
      </c>
      <c r="O1078" s="54">
        <v>150</v>
      </c>
      <c r="P1078" s="54">
        <v>7035</v>
      </c>
      <c r="Q1078" s="54"/>
      <c r="R1078" s="54"/>
      <c r="S1078" s="53"/>
      <c r="T1078" s="52">
        <f t="shared" si="256"/>
        <v>0</v>
      </c>
      <c r="V1078" s="51">
        <f t="shared" si="257"/>
        <v>0</v>
      </c>
      <c r="AG1078">
        <v>0</v>
      </c>
      <c r="AH1078">
        <v>0</v>
      </c>
      <c r="AY1078">
        <v>0</v>
      </c>
    </row>
    <row r="1079" spans="1:51" x14ac:dyDescent="0.25">
      <c r="A1079" s="12" t="s">
        <v>971</v>
      </c>
      <c r="D1079" s="129">
        <v>5400</v>
      </c>
      <c r="E1079" s="129">
        <v>183600</v>
      </c>
      <c r="H1079" s="52">
        <f t="shared" si="254"/>
        <v>0</v>
      </c>
      <c r="L1079" s="52">
        <f t="shared" si="255"/>
        <v>0</v>
      </c>
      <c r="S1079" s="52">
        <v>20</v>
      </c>
      <c r="T1079" s="52">
        <f t="shared" si="256"/>
        <v>860.21978021978032</v>
      </c>
      <c r="V1079" s="51">
        <f t="shared" si="257"/>
        <v>0</v>
      </c>
      <c r="AG1079">
        <v>0</v>
      </c>
      <c r="AH1079">
        <v>0</v>
      </c>
      <c r="AY1079">
        <v>0</v>
      </c>
    </row>
    <row r="1080" spans="1:51" x14ac:dyDescent="0.25">
      <c r="A1080" s="14" t="s">
        <v>972</v>
      </c>
      <c r="D1080" s="126"/>
      <c r="E1080" s="126"/>
      <c r="H1080" s="52">
        <f t="shared" si="254"/>
        <v>0</v>
      </c>
      <c r="L1080" s="52">
        <f t="shared" si="255"/>
        <v>0</v>
      </c>
      <c r="O1080" s="52">
        <v>200</v>
      </c>
      <c r="P1080" s="52">
        <v>9380</v>
      </c>
      <c r="S1080" s="52">
        <v>20</v>
      </c>
      <c r="T1080" s="52">
        <f t="shared" si="256"/>
        <v>860.21978021978032</v>
      </c>
      <c r="V1080" s="51" t="e">
        <f>$AY$1*#REF!</f>
        <v>#REF!</v>
      </c>
      <c r="AG1080">
        <v>0</v>
      </c>
      <c r="AH1080">
        <v>0</v>
      </c>
      <c r="AY1080">
        <v>0</v>
      </c>
    </row>
    <row r="1081" spans="1:51" x14ac:dyDescent="0.25">
      <c r="A1081" s="15" t="s">
        <v>973</v>
      </c>
      <c r="D1081" s="130"/>
      <c r="E1081" s="130"/>
      <c r="H1081" s="52">
        <f t="shared" si="254"/>
        <v>0</v>
      </c>
      <c r="K1081" s="53"/>
      <c r="L1081" s="52">
        <f t="shared" si="255"/>
        <v>0</v>
      </c>
      <c r="O1081" s="54"/>
      <c r="P1081" s="54"/>
      <c r="Q1081" s="54"/>
      <c r="R1081" s="54"/>
      <c r="S1081" s="53">
        <v>20</v>
      </c>
      <c r="T1081" s="52">
        <f t="shared" si="256"/>
        <v>860.21978021978032</v>
      </c>
      <c r="V1081" s="51" t="e">
        <f>$AY$1*#REF!</f>
        <v>#REF!</v>
      </c>
      <c r="AG1081">
        <v>0</v>
      </c>
      <c r="AH1081">
        <v>0</v>
      </c>
      <c r="AY1081">
        <v>0</v>
      </c>
    </row>
    <row r="1082" spans="1:51" x14ac:dyDescent="0.25">
      <c r="A1082" s="14" t="s">
        <v>974</v>
      </c>
      <c r="D1082" s="126"/>
      <c r="E1082" s="126"/>
      <c r="F1082" s="53"/>
      <c r="G1082" s="53"/>
      <c r="H1082" s="52">
        <f t="shared" si="254"/>
        <v>0</v>
      </c>
      <c r="K1082" s="53"/>
      <c r="L1082" s="52">
        <f t="shared" si="255"/>
        <v>0</v>
      </c>
      <c r="O1082" s="54">
        <v>150</v>
      </c>
      <c r="P1082" s="54">
        <v>7035</v>
      </c>
      <c r="Q1082" s="54"/>
      <c r="R1082" s="54"/>
      <c r="S1082" s="53"/>
      <c r="T1082" s="52">
        <f t="shared" si="256"/>
        <v>0</v>
      </c>
      <c r="V1082" s="51">
        <f t="shared" ref="V1082:V1092" si="258">$AY$1*H1084</f>
        <v>0</v>
      </c>
      <c r="AG1082">
        <v>0</v>
      </c>
      <c r="AH1082">
        <v>0</v>
      </c>
      <c r="AY1082">
        <v>0</v>
      </c>
    </row>
    <row r="1083" spans="1:51" x14ac:dyDescent="0.25">
      <c r="A1083" s="12" t="s">
        <v>975</v>
      </c>
      <c r="D1083" s="130"/>
      <c r="E1083" s="130"/>
      <c r="H1083" s="52">
        <f t="shared" si="254"/>
        <v>0</v>
      </c>
      <c r="L1083" s="52">
        <f t="shared" si="255"/>
        <v>0</v>
      </c>
      <c r="O1083" s="52">
        <v>100</v>
      </c>
      <c r="P1083" s="52">
        <v>4690</v>
      </c>
      <c r="T1083" s="52">
        <f t="shared" si="256"/>
        <v>0</v>
      </c>
      <c r="V1083" s="51">
        <f t="shared" si="258"/>
        <v>16379.479233752612</v>
      </c>
      <c r="AG1083">
        <v>0</v>
      </c>
      <c r="AH1083">
        <v>0</v>
      </c>
      <c r="AY1083">
        <v>0</v>
      </c>
    </row>
    <row r="1084" spans="1:51" x14ac:dyDescent="0.25">
      <c r="A1084" s="9" t="s">
        <v>976</v>
      </c>
      <c r="D1084" s="129">
        <v>22547</v>
      </c>
      <c r="E1084" s="129">
        <v>2520087</v>
      </c>
      <c r="F1084" s="52">
        <v>350</v>
      </c>
      <c r="H1084" s="52">
        <f t="shared" si="254"/>
        <v>0</v>
      </c>
      <c r="I1084" s="52">
        <v>350</v>
      </c>
      <c r="J1084" s="52">
        <f>I1084*$AD$1</f>
        <v>13604.640353246134</v>
      </c>
      <c r="L1084" s="52">
        <f t="shared" si="255"/>
        <v>0</v>
      </c>
      <c r="T1084" s="52">
        <f t="shared" si="256"/>
        <v>0</v>
      </c>
      <c r="V1084" s="51">
        <f t="shared" si="258"/>
        <v>28536.692709471223</v>
      </c>
      <c r="AG1084">
        <v>0</v>
      </c>
      <c r="AH1084">
        <v>0</v>
      </c>
      <c r="AY1084">
        <v>0</v>
      </c>
    </row>
    <row r="1085" spans="1:51" x14ac:dyDescent="0.25">
      <c r="A1085" s="15" t="s">
        <v>977</v>
      </c>
      <c r="C1085" s="52">
        <v>43218.666666666664</v>
      </c>
      <c r="D1085" s="126"/>
      <c r="E1085" s="126"/>
      <c r="F1085" s="52">
        <v>450</v>
      </c>
      <c r="G1085" s="52">
        <v>450</v>
      </c>
      <c r="H1085" s="52">
        <f>AY1085</f>
        <v>16926.447257548552</v>
      </c>
      <c r="K1085" s="122" t="s">
        <v>1332</v>
      </c>
      <c r="L1085" s="122"/>
      <c r="M1085" s="122"/>
      <c r="N1085" s="122"/>
      <c r="Q1085" s="52">
        <v>220</v>
      </c>
      <c r="R1085" s="52">
        <f>Q1085*46.9</f>
        <v>10318</v>
      </c>
      <c r="S1085" s="53">
        <v>30</v>
      </c>
      <c r="T1085" s="52">
        <f t="shared" si="256"/>
        <v>1290.3296703296705</v>
      </c>
      <c r="V1085" s="51">
        <f t="shared" si="258"/>
        <v>0</v>
      </c>
      <c r="AG1085">
        <v>270</v>
      </c>
      <c r="AH1085">
        <v>180</v>
      </c>
      <c r="AY1085">
        <v>16926.447257548552</v>
      </c>
    </row>
    <row r="1086" spans="1:51" x14ac:dyDescent="0.25">
      <c r="A1086" s="14" t="s">
        <v>978</v>
      </c>
      <c r="D1086" s="126"/>
      <c r="E1086" s="126"/>
      <c r="F1086" s="125">
        <v>790</v>
      </c>
      <c r="G1086" s="125">
        <v>784</v>
      </c>
      <c r="H1086" s="125">
        <f>AY1086</f>
        <v>29489.632555373482</v>
      </c>
      <c r="I1086" s="125"/>
      <c r="J1086" s="125"/>
      <c r="K1086" s="53">
        <v>78</v>
      </c>
      <c r="L1086" s="52">
        <f t="shared" ref="L1086:L1098" si="259">K1086*AF$1</f>
        <v>2340</v>
      </c>
      <c r="O1086" s="54"/>
      <c r="P1086" s="54"/>
      <c r="Q1086" s="54"/>
      <c r="R1086" s="54"/>
      <c r="S1086" s="53">
        <v>30</v>
      </c>
      <c r="T1086" s="52">
        <f t="shared" si="256"/>
        <v>1290.3296703296705</v>
      </c>
      <c r="V1086" s="51">
        <f t="shared" si="258"/>
        <v>0</v>
      </c>
      <c r="AG1086">
        <v>474</v>
      </c>
      <c r="AH1086">
        <v>316</v>
      </c>
      <c r="AY1086">
        <v>29489.632555373482</v>
      </c>
    </row>
    <row r="1087" spans="1:51" x14ac:dyDescent="0.25">
      <c r="A1087" s="13" t="s">
        <v>979</v>
      </c>
      <c r="C1087" s="53"/>
      <c r="D1087" s="130"/>
      <c r="E1087" s="130"/>
      <c r="F1087" s="125"/>
      <c r="G1087" s="125"/>
      <c r="H1087" s="125"/>
      <c r="I1087" s="125"/>
      <c r="J1087" s="125"/>
      <c r="K1087" s="53">
        <v>97.5</v>
      </c>
      <c r="L1087" s="52">
        <f t="shared" si="259"/>
        <v>2925</v>
      </c>
      <c r="O1087" s="53"/>
      <c r="P1087" s="53"/>
      <c r="Q1087" s="53"/>
      <c r="R1087" s="53"/>
      <c r="S1087" s="53"/>
      <c r="T1087" s="52">
        <f t="shared" si="256"/>
        <v>0</v>
      </c>
      <c r="V1087" s="51">
        <f t="shared" si="258"/>
        <v>0</v>
      </c>
      <c r="AG1087">
        <v>0</v>
      </c>
      <c r="AH1087">
        <v>0</v>
      </c>
      <c r="AY1087">
        <v>0</v>
      </c>
    </row>
    <row r="1088" spans="1:51" x14ac:dyDescent="0.25">
      <c r="A1088" s="14" t="s">
        <v>980</v>
      </c>
      <c r="C1088" s="53"/>
      <c r="D1088" s="131">
        <v>1160</v>
      </c>
      <c r="E1088" s="131">
        <v>39440</v>
      </c>
      <c r="F1088" s="53"/>
      <c r="G1088" s="53"/>
      <c r="H1088" s="52">
        <f t="shared" ref="H1088:H1098" si="260">G1088*$AD$1</f>
        <v>0</v>
      </c>
      <c r="K1088" s="53">
        <v>43.5</v>
      </c>
      <c r="L1088" s="52">
        <f t="shared" si="259"/>
        <v>1305</v>
      </c>
      <c r="O1088" s="54"/>
      <c r="P1088" s="54"/>
      <c r="Q1088" s="54"/>
      <c r="R1088" s="54"/>
      <c r="S1088" s="53"/>
      <c r="T1088" s="52">
        <f t="shared" si="256"/>
        <v>0</v>
      </c>
      <c r="V1088" s="51">
        <f t="shared" si="258"/>
        <v>13103.583387002092</v>
      </c>
      <c r="AG1088">
        <v>0</v>
      </c>
      <c r="AH1088">
        <v>0</v>
      </c>
      <c r="AY1088">
        <v>0</v>
      </c>
    </row>
    <row r="1089" spans="1:51" x14ac:dyDescent="0.25">
      <c r="A1089" s="14" t="s">
        <v>981</v>
      </c>
      <c r="C1089" s="53"/>
      <c r="D1089" s="133"/>
      <c r="E1089" s="133"/>
      <c r="H1089" s="52">
        <f t="shared" si="260"/>
        <v>0</v>
      </c>
      <c r="K1089" s="53">
        <v>43.5</v>
      </c>
      <c r="L1089" s="52">
        <f t="shared" si="259"/>
        <v>1305</v>
      </c>
      <c r="O1089" s="54"/>
      <c r="P1089" s="54"/>
      <c r="Q1089" s="54"/>
      <c r="R1089" s="54"/>
      <c r="S1089" s="53"/>
      <c r="T1089" s="52">
        <f t="shared" si="256"/>
        <v>0</v>
      </c>
      <c r="V1089" s="51">
        <f t="shared" si="258"/>
        <v>0</v>
      </c>
      <c r="AG1089">
        <v>0</v>
      </c>
      <c r="AH1089">
        <v>0</v>
      </c>
      <c r="AY1089">
        <v>0</v>
      </c>
    </row>
    <row r="1090" spans="1:51" x14ac:dyDescent="0.25">
      <c r="A1090" s="13" t="s">
        <v>982</v>
      </c>
      <c r="C1090" s="52">
        <v>43218.666666666664</v>
      </c>
      <c r="D1090" s="129">
        <v>6000</v>
      </c>
      <c r="E1090" s="129">
        <v>204000</v>
      </c>
      <c r="F1090" s="53">
        <v>360</v>
      </c>
      <c r="G1090" s="53">
        <v>360</v>
      </c>
      <c r="H1090" s="52">
        <f>AY1090</f>
        <v>13541.157806038844</v>
      </c>
      <c r="K1090" s="53">
        <v>72</v>
      </c>
      <c r="L1090" s="52">
        <f t="shared" si="259"/>
        <v>2160</v>
      </c>
      <c r="O1090" s="122" t="s">
        <v>1332</v>
      </c>
      <c r="P1090" s="122"/>
      <c r="Q1090" s="122"/>
      <c r="R1090" s="122"/>
      <c r="S1090" s="122" t="s">
        <v>1346</v>
      </c>
      <c r="T1090" s="122"/>
      <c r="U1090" s="31"/>
      <c r="V1090" s="51">
        <f t="shared" si="258"/>
        <v>0</v>
      </c>
      <c r="W1090" s="31"/>
      <c r="X1090" s="31"/>
      <c r="Y1090" s="31"/>
      <c r="Z1090" s="31"/>
      <c r="AA1090" s="31"/>
      <c r="AB1090" s="31"/>
      <c r="AC1090" s="31"/>
      <c r="AG1090">
        <v>216</v>
      </c>
      <c r="AH1090">
        <v>144</v>
      </c>
      <c r="AY1090">
        <v>13541.157806038844</v>
      </c>
    </row>
    <row r="1091" spans="1:51" x14ac:dyDescent="0.25">
      <c r="A1091" s="13" t="s">
        <v>983</v>
      </c>
      <c r="C1091" s="53"/>
      <c r="D1091" s="126"/>
      <c r="E1091" s="126"/>
      <c r="F1091" s="53">
        <v>210</v>
      </c>
      <c r="H1091" s="52">
        <f t="shared" si="260"/>
        <v>0</v>
      </c>
      <c r="I1091" s="53">
        <v>210</v>
      </c>
      <c r="J1091" s="52">
        <f>I1091*$AD$1</f>
        <v>8162.78421194768</v>
      </c>
      <c r="K1091" s="53"/>
      <c r="L1091" s="52">
        <f t="shared" si="259"/>
        <v>0</v>
      </c>
      <c r="O1091" s="53"/>
      <c r="P1091" s="53"/>
      <c r="Q1091" s="53"/>
      <c r="R1091" s="53"/>
      <c r="S1091" s="53"/>
      <c r="T1091" s="52">
        <f t="shared" ref="T1091:T1098" si="261">S1091*AE$1049</f>
        <v>0</v>
      </c>
      <c r="V1091" s="51">
        <f t="shared" si="258"/>
        <v>0</v>
      </c>
      <c r="AG1091">
        <v>0</v>
      </c>
      <c r="AH1091">
        <v>0</v>
      </c>
      <c r="AY1091">
        <v>0</v>
      </c>
    </row>
    <row r="1092" spans="1:51" x14ac:dyDescent="0.25">
      <c r="A1092" s="14" t="s">
        <v>984</v>
      </c>
      <c r="D1092" s="130"/>
      <c r="E1092" s="130"/>
      <c r="F1092" s="53">
        <v>585</v>
      </c>
      <c r="K1092" s="52">
        <v>132</v>
      </c>
      <c r="L1092" s="52">
        <f t="shared" si="259"/>
        <v>3960</v>
      </c>
      <c r="O1092" s="54"/>
      <c r="P1092" s="54"/>
      <c r="Q1092" s="54"/>
      <c r="R1092" s="54"/>
      <c r="S1092" s="53">
        <v>25</v>
      </c>
      <c r="T1092" s="52">
        <f t="shared" si="261"/>
        <v>1075.2747252747254</v>
      </c>
      <c r="V1092" s="51">
        <f t="shared" si="258"/>
        <v>0</v>
      </c>
      <c r="AG1092">
        <v>351</v>
      </c>
      <c r="AH1092">
        <v>234</v>
      </c>
      <c r="AY1092" t="e">
        <v>#VALUE!</v>
      </c>
    </row>
    <row r="1093" spans="1:51" x14ac:dyDescent="0.25">
      <c r="A1093" s="13" t="s">
        <v>985</v>
      </c>
      <c r="F1093" s="53">
        <v>595</v>
      </c>
      <c r="K1093" s="53"/>
      <c r="L1093" s="52">
        <f t="shared" si="259"/>
        <v>0</v>
      </c>
      <c r="O1093" s="54"/>
      <c r="P1093" s="54"/>
      <c r="Q1093" s="54"/>
      <c r="R1093" s="54"/>
      <c r="S1093" s="53">
        <v>100</v>
      </c>
      <c r="T1093" s="52">
        <f t="shared" si="261"/>
        <v>4301.0989010989015</v>
      </c>
      <c r="V1093" s="51" t="e">
        <f>$AY$1*#REF!</f>
        <v>#REF!</v>
      </c>
      <c r="AG1093">
        <v>357</v>
      </c>
      <c r="AH1093">
        <v>238</v>
      </c>
      <c r="AY1093" t="e">
        <v>#VALUE!</v>
      </c>
    </row>
    <row r="1094" spans="1:51" x14ac:dyDescent="0.25">
      <c r="A1094" s="14" t="s">
        <v>986</v>
      </c>
      <c r="F1094" s="53"/>
      <c r="G1094" s="53"/>
      <c r="H1094" s="52">
        <f t="shared" si="260"/>
        <v>0</v>
      </c>
      <c r="K1094" s="53"/>
      <c r="L1094" s="52">
        <f t="shared" si="259"/>
        <v>0</v>
      </c>
      <c r="O1094" s="54">
        <v>200</v>
      </c>
      <c r="P1094" s="54">
        <v>9380</v>
      </c>
      <c r="Q1094" s="54"/>
      <c r="R1094" s="54"/>
      <c r="T1094" s="52">
        <f t="shared" si="261"/>
        <v>0</v>
      </c>
      <c r="V1094" s="51" t="e">
        <f>$AY$1*#REF!</f>
        <v>#REF!</v>
      </c>
      <c r="AG1094">
        <v>0</v>
      </c>
      <c r="AH1094">
        <v>0</v>
      </c>
      <c r="AY1094">
        <v>0</v>
      </c>
    </row>
    <row r="1095" spans="1:51" x14ac:dyDescent="0.25">
      <c r="A1095" s="13" t="s">
        <v>987</v>
      </c>
      <c r="H1095" s="52">
        <f t="shared" si="260"/>
        <v>0</v>
      </c>
      <c r="L1095" s="52">
        <f t="shared" si="259"/>
        <v>0</v>
      </c>
      <c r="O1095" s="54"/>
      <c r="P1095" s="54"/>
      <c r="Q1095" s="54"/>
      <c r="R1095" s="54"/>
      <c r="S1095" s="53">
        <v>60</v>
      </c>
      <c r="T1095" s="52">
        <f t="shared" si="261"/>
        <v>2580.6593406593411</v>
      </c>
      <c r="V1095" s="51">
        <f>$AY$1*H1097</f>
        <v>0</v>
      </c>
      <c r="AG1095">
        <v>0</v>
      </c>
      <c r="AH1095">
        <v>0</v>
      </c>
      <c r="AY1095">
        <v>0</v>
      </c>
    </row>
    <row r="1096" spans="1:51" x14ac:dyDescent="0.25">
      <c r="A1096" s="14" t="s">
        <v>988</v>
      </c>
      <c r="F1096" s="53"/>
      <c r="G1096" s="53"/>
      <c r="H1096" s="52">
        <f t="shared" si="260"/>
        <v>0</v>
      </c>
      <c r="L1096" s="52">
        <f t="shared" si="259"/>
        <v>0</v>
      </c>
      <c r="O1096" s="54"/>
      <c r="P1096" s="54"/>
      <c r="Q1096" s="54"/>
      <c r="R1096" s="54"/>
      <c r="S1096" s="53">
        <v>100</v>
      </c>
      <c r="T1096" s="52">
        <f t="shared" si="261"/>
        <v>4301.0989010989015</v>
      </c>
      <c r="V1096" s="51">
        <f>$AY$1*H1098</f>
        <v>0</v>
      </c>
      <c r="AG1096">
        <v>0</v>
      </c>
      <c r="AH1096">
        <v>0</v>
      </c>
      <c r="AY1096">
        <v>0</v>
      </c>
    </row>
    <row r="1097" spans="1:51" x14ac:dyDescent="0.25">
      <c r="A1097" s="9" t="s">
        <v>989</v>
      </c>
      <c r="H1097" s="52">
        <f t="shared" si="260"/>
        <v>0</v>
      </c>
      <c r="K1097" s="52">
        <v>24</v>
      </c>
      <c r="L1097" s="52">
        <f t="shared" si="259"/>
        <v>720</v>
      </c>
      <c r="T1097" s="52">
        <f t="shared" si="261"/>
        <v>0</v>
      </c>
      <c r="V1097" s="51">
        <f>$AY$1*H1099</f>
        <v>79495.072547812684</v>
      </c>
      <c r="AG1097">
        <v>0</v>
      </c>
      <c r="AH1097">
        <v>0</v>
      </c>
      <c r="AY1097">
        <v>0</v>
      </c>
    </row>
    <row r="1098" spans="1:51" x14ac:dyDescent="0.25">
      <c r="A1098" s="14" t="s">
        <v>990</v>
      </c>
      <c r="F1098" s="53"/>
      <c r="G1098" s="53"/>
      <c r="H1098" s="52">
        <f t="shared" si="260"/>
        <v>0</v>
      </c>
      <c r="L1098" s="52">
        <f t="shared" si="259"/>
        <v>0</v>
      </c>
      <c r="O1098" s="54">
        <v>180</v>
      </c>
      <c r="P1098" s="54">
        <v>8442</v>
      </c>
      <c r="Q1098" s="54"/>
      <c r="R1098" s="54"/>
      <c r="S1098" s="53"/>
      <c r="T1098" s="52">
        <f t="shared" si="261"/>
        <v>0</v>
      </c>
      <c r="V1098" s="51">
        <f>$AY$1*H1100</f>
        <v>0</v>
      </c>
      <c r="AG1098">
        <v>0</v>
      </c>
      <c r="AH1098">
        <v>0</v>
      </c>
      <c r="AY1098">
        <v>0</v>
      </c>
    </row>
    <row r="1099" spans="1:51" x14ac:dyDescent="0.25">
      <c r="A1099" s="19" t="s">
        <v>638</v>
      </c>
      <c r="B1099" s="20">
        <f>SUM(B1050:B1098)</f>
        <v>1</v>
      </c>
      <c r="C1099" s="20">
        <f t="shared" ref="C1099:T1099" si="262">SUM(C1050:C1098)</f>
        <v>129656</v>
      </c>
      <c r="D1099" s="20">
        <f t="shared" si="262"/>
        <v>68663</v>
      </c>
      <c r="E1099" s="20">
        <f t="shared" si="262"/>
        <v>3580584</v>
      </c>
      <c r="F1099" s="20">
        <f t="shared" si="262"/>
        <v>5906.8</v>
      </c>
      <c r="G1099" s="20">
        <f t="shared" si="262"/>
        <v>2184</v>
      </c>
      <c r="H1099" s="20">
        <f t="shared" si="262"/>
        <v>82149.690689968978</v>
      </c>
      <c r="I1099" s="20">
        <f t="shared" si="262"/>
        <v>2266.8000000000002</v>
      </c>
      <c r="J1099" s="20">
        <f t="shared" si="262"/>
        <v>88111.425007823811</v>
      </c>
      <c r="K1099" s="20">
        <f t="shared" si="262"/>
        <v>1216.5</v>
      </c>
      <c r="L1099" s="20">
        <f t="shared" si="262"/>
        <v>36495</v>
      </c>
      <c r="M1099" s="20">
        <f t="shared" si="262"/>
        <v>0</v>
      </c>
      <c r="N1099" s="20">
        <f t="shared" si="262"/>
        <v>0</v>
      </c>
      <c r="O1099" s="20">
        <f t="shared" si="262"/>
        <v>2790</v>
      </c>
      <c r="P1099" s="20">
        <f t="shared" si="262"/>
        <v>130851</v>
      </c>
      <c r="Q1099" s="20">
        <f t="shared" si="262"/>
        <v>250</v>
      </c>
      <c r="R1099" s="20">
        <f t="shared" si="262"/>
        <v>11728</v>
      </c>
      <c r="S1099" s="20">
        <f t="shared" si="262"/>
        <v>910</v>
      </c>
      <c r="T1099" s="20">
        <f t="shared" si="262"/>
        <v>39140</v>
      </c>
      <c r="U1099" s="34"/>
      <c r="V1099" s="51">
        <f>$AY$1*H1102</f>
        <v>0</v>
      </c>
      <c r="W1099" s="34"/>
      <c r="X1099" s="34"/>
      <c r="Y1099" s="34"/>
      <c r="Z1099" s="34"/>
      <c r="AA1099" s="34"/>
      <c r="AB1099" s="34"/>
      <c r="AC1099" s="34"/>
      <c r="AG1099">
        <v>2184</v>
      </c>
      <c r="AH1099">
        <v>1456</v>
      </c>
      <c r="AY1099">
        <v>82149.690689968978</v>
      </c>
    </row>
    <row r="1100" spans="1:51" hidden="1" x14ac:dyDescent="0.25">
      <c r="A1100" s="19" t="s">
        <v>1425</v>
      </c>
      <c r="B1100" s="20"/>
      <c r="C1100" s="20"/>
      <c r="D1100" s="20">
        <v>74748</v>
      </c>
      <c r="E1100" s="20">
        <v>3780714</v>
      </c>
      <c r="F1100" s="20">
        <v>8036.3</v>
      </c>
      <c r="G1100" s="20"/>
      <c r="H1100" s="20"/>
      <c r="I1100" s="20">
        <v>4396.3</v>
      </c>
      <c r="J1100" s="20">
        <v>170885.94395707417</v>
      </c>
      <c r="K1100" s="20"/>
      <c r="L1100" s="20"/>
      <c r="M1100" s="20">
        <v>161</v>
      </c>
      <c r="N1100" s="20">
        <v>4830</v>
      </c>
      <c r="O1100" s="20"/>
      <c r="P1100" s="20"/>
      <c r="Q1100" s="20">
        <v>250</v>
      </c>
      <c r="R1100" s="20">
        <v>11728</v>
      </c>
      <c r="S1100" s="20"/>
      <c r="T1100" s="20"/>
      <c r="U1100" s="34"/>
      <c r="V1100" s="51">
        <f>$AY$1*H1103</f>
        <v>0</v>
      </c>
      <c r="W1100" s="34"/>
      <c r="X1100" s="34"/>
      <c r="Y1100" s="34"/>
      <c r="Z1100" s="34"/>
      <c r="AA1100" s="34"/>
      <c r="AB1100" s="34"/>
      <c r="AC1100" s="34"/>
      <c r="AY1100">
        <v>0</v>
      </c>
    </row>
    <row r="1101" spans="1:51" x14ac:dyDescent="0.25">
      <c r="A1101" s="19" t="s">
        <v>1448</v>
      </c>
      <c r="B1101" s="20"/>
      <c r="C1101" s="20"/>
      <c r="D1101" s="20"/>
      <c r="E1101" s="20"/>
      <c r="F1101" s="20"/>
      <c r="G1101" s="123">
        <f>H1099/G1099</f>
        <v>37.614327238996786</v>
      </c>
      <c r="H1101" s="124"/>
      <c r="I1101" s="20"/>
      <c r="J1101" s="20"/>
      <c r="K1101" s="123">
        <f>L1099/K1099</f>
        <v>30</v>
      </c>
      <c r="L1101" s="124"/>
      <c r="M1101" s="20"/>
      <c r="N1101" s="20"/>
      <c r="O1101" s="123">
        <f>P1099/O1099</f>
        <v>46.9</v>
      </c>
      <c r="P1101" s="124"/>
      <c r="Q1101" s="20"/>
      <c r="R1101" s="20"/>
      <c r="S1101" s="123">
        <f>T1099/S1099</f>
        <v>43.010989010989015</v>
      </c>
      <c r="T1101" s="124"/>
      <c r="U1101" s="34"/>
      <c r="W1101" s="34"/>
      <c r="X1101" s="34"/>
      <c r="Y1101" s="34"/>
      <c r="Z1101" s="34"/>
      <c r="AA1101" s="34"/>
      <c r="AB1101" s="34"/>
      <c r="AC1101" s="34"/>
    </row>
    <row r="1102" spans="1:51" x14ac:dyDescent="0.25">
      <c r="A1102" s="127" t="s">
        <v>991</v>
      </c>
      <c r="B1102" s="127"/>
      <c r="C1102" s="127"/>
      <c r="D1102" s="127"/>
      <c r="E1102" s="127"/>
      <c r="F1102" s="127"/>
      <c r="G1102" s="127"/>
      <c r="H1102" s="127"/>
      <c r="I1102" s="127"/>
      <c r="J1102" s="127"/>
      <c r="K1102" s="127"/>
      <c r="L1102" s="127"/>
      <c r="M1102" s="127"/>
      <c r="N1102" s="127"/>
      <c r="O1102" s="127"/>
      <c r="P1102" s="127"/>
      <c r="Q1102" s="127"/>
      <c r="R1102" s="127"/>
      <c r="S1102" s="127"/>
      <c r="T1102" s="127"/>
      <c r="U1102" s="32"/>
      <c r="V1102" s="51">
        <f>$AY$1*H1104</f>
        <v>0</v>
      </c>
      <c r="W1102" s="32"/>
      <c r="X1102" s="32"/>
      <c r="Y1102" s="32"/>
      <c r="Z1102" s="32"/>
      <c r="AA1102" s="32"/>
      <c r="AB1102" s="32"/>
      <c r="AC1102" s="32"/>
      <c r="AE1102">
        <v>41.738666666666667</v>
      </c>
      <c r="AG1102">
        <v>0</v>
      </c>
      <c r="AH1102">
        <v>0</v>
      </c>
      <c r="AY1102">
        <v>0</v>
      </c>
    </row>
    <row r="1103" spans="1:51" x14ac:dyDescent="0.25">
      <c r="A1103" s="14" t="s">
        <v>992</v>
      </c>
      <c r="F1103" s="53"/>
      <c r="G1103" s="53"/>
      <c r="H1103" s="52">
        <f t="shared" ref="H1103:H1104" si="263">G1103*$AD$1</f>
        <v>0</v>
      </c>
      <c r="L1103" s="52">
        <f>K1103*AF$1</f>
        <v>0</v>
      </c>
      <c r="O1103" s="54"/>
      <c r="P1103" s="54"/>
      <c r="Q1103" s="54"/>
      <c r="R1103" s="54"/>
      <c r="S1103" s="53">
        <v>60</v>
      </c>
      <c r="T1103" s="52">
        <f>S1103*AE$1102</f>
        <v>2504.3200000000002</v>
      </c>
      <c r="V1103" s="51">
        <f>$AY$1*H1105</f>
        <v>0</v>
      </c>
      <c r="AG1103">
        <v>0</v>
      </c>
      <c r="AH1103">
        <v>0</v>
      </c>
      <c r="AY1103">
        <v>0</v>
      </c>
    </row>
    <row r="1104" spans="1:51" x14ac:dyDescent="0.25">
      <c r="A1104" s="9" t="s">
        <v>993</v>
      </c>
      <c r="H1104" s="52">
        <f t="shared" si="263"/>
        <v>0</v>
      </c>
      <c r="L1104" s="52">
        <f>K1104*AF$1</f>
        <v>0</v>
      </c>
      <c r="S1104" s="52">
        <v>60</v>
      </c>
      <c r="T1104" s="52">
        <f>S1104*AE$1102</f>
        <v>2504.3200000000002</v>
      </c>
      <c r="V1104" s="51">
        <f>$AY$1*H1106</f>
        <v>3275.8958467505231</v>
      </c>
      <c r="AG1104">
        <v>0</v>
      </c>
      <c r="AH1104">
        <v>0</v>
      </c>
      <c r="AY1104">
        <v>0</v>
      </c>
    </row>
    <row r="1105" spans="1:51" x14ac:dyDescent="0.25">
      <c r="A1105" s="9" t="s">
        <v>994</v>
      </c>
      <c r="C1105" s="52">
        <v>42190.5</v>
      </c>
      <c r="F1105" s="125" t="s">
        <v>1332</v>
      </c>
      <c r="G1105" s="125"/>
      <c r="H1105" s="125"/>
      <c r="I1105" s="125"/>
      <c r="J1105" s="125"/>
      <c r="K1105" s="125" t="s">
        <v>1332</v>
      </c>
      <c r="L1105" s="125"/>
      <c r="M1105" s="125"/>
      <c r="N1105" s="125"/>
      <c r="O1105" s="125" t="s">
        <v>1332</v>
      </c>
      <c r="P1105" s="125"/>
      <c r="Q1105" s="125"/>
      <c r="R1105" s="125"/>
      <c r="S1105" s="125" t="s">
        <v>1346</v>
      </c>
      <c r="T1105" s="125"/>
      <c r="V1105" s="51" t="e">
        <f>$AY$1*#REF!</f>
        <v>#REF!</v>
      </c>
      <c r="AG1105" t="e">
        <v>#VALUE!</v>
      </c>
      <c r="AH1105" t="e">
        <v>#VALUE!</v>
      </c>
      <c r="AY1105">
        <v>0</v>
      </c>
    </row>
    <row r="1106" spans="1:51" x14ac:dyDescent="0.25">
      <c r="A1106" s="9" t="s">
        <v>995</v>
      </c>
      <c r="C1106" s="52">
        <v>42190.5</v>
      </c>
      <c r="F1106" s="52">
        <v>150</v>
      </c>
      <c r="G1106" s="52">
        <v>90</v>
      </c>
      <c r="H1106" s="52">
        <f>AY1106</f>
        <v>3385.2894515097109</v>
      </c>
      <c r="K1106" s="52">
        <v>20</v>
      </c>
      <c r="L1106" s="52">
        <f t="shared" ref="L1106:L1112" si="264">K1106*AF$1</f>
        <v>600</v>
      </c>
      <c r="O1106" s="125" t="s">
        <v>1349</v>
      </c>
      <c r="P1106" s="125"/>
      <c r="Q1106" s="125"/>
      <c r="R1106" s="125"/>
      <c r="S1106" s="125"/>
      <c r="T1106" s="125"/>
      <c r="V1106" s="51" t="e">
        <f>$AY$1*#REF!</f>
        <v>#REF!</v>
      </c>
      <c r="AG1106">
        <v>90</v>
      </c>
      <c r="AH1106">
        <v>60</v>
      </c>
      <c r="AY1106">
        <v>3385.2894515097109</v>
      </c>
    </row>
    <row r="1107" spans="1:51" x14ac:dyDescent="0.25">
      <c r="A1107" s="9" t="s">
        <v>996</v>
      </c>
      <c r="H1107" s="52">
        <f t="shared" ref="H1107:H1114" si="265">AY1107</f>
        <v>0</v>
      </c>
      <c r="L1107" s="52">
        <f t="shared" si="264"/>
        <v>0</v>
      </c>
      <c r="O1107" s="52">
        <v>254</v>
      </c>
      <c r="P1107" s="52">
        <v>11430</v>
      </c>
      <c r="S1107" s="53">
        <v>60</v>
      </c>
      <c r="T1107" s="52">
        <f t="shared" ref="T1107:T1112" si="266">S1107*AE$1102</f>
        <v>2504.3200000000002</v>
      </c>
      <c r="V1107" s="51">
        <f>$AY$1*H1109</f>
        <v>0</v>
      </c>
      <c r="AG1107">
        <v>0</v>
      </c>
      <c r="AH1107">
        <v>0</v>
      </c>
      <c r="AY1107">
        <v>0</v>
      </c>
    </row>
    <row r="1108" spans="1:51" x14ac:dyDescent="0.25">
      <c r="A1108" s="14" t="s">
        <v>997</v>
      </c>
      <c r="F1108" s="53"/>
      <c r="G1108" s="53"/>
      <c r="H1108" s="52">
        <f t="shared" si="265"/>
        <v>0</v>
      </c>
      <c r="L1108" s="52">
        <f t="shared" si="264"/>
        <v>0</v>
      </c>
      <c r="O1108" s="54">
        <v>162</v>
      </c>
      <c r="P1108" s="54">
        <v>7290</v>
      </c>
      <c r="Q1108" s="54"/>
      <c r="R1108" s="54"/>
      <c r="S1108" s="53"/>
      <c r="T1108" s="52">
        <f t="shared" si="266"/>
        <v>0</v>
      </c>
      <c r="V1108" s="51">
        <f>$AY$1*H1110</f>
        <v>0</v>
      </c>
      <c r="AG1108">
        <v>0</v>
      </c>
      <c r="AH1108">
        <v>0</v>
      </c>
      <c r="AY1108">
        <v>0</v>
      </c>
    </row>
    <row r="1109" spans="1:51" x14ac:dyDescent="0.25">
      <c r="A1109" s="13" t="s">
        <v>998</v>
      </c>
      <c r="F1109" s="53"/>
      <c r="G1109" s="53"/>
      <c r="H1109" s="52">
        <f t="shared" si="265"/>
        <v>0</v>
      </c>
      <c r="K1109" s="53"/>
      <c r="L1109" s="52">
        <f t="shared" si="264"/>
        <v>0</v>
      </c>
      <c r="O1109" s="54"/>
      <c r="P1109" s="54"/>
      <c r="Q1109" s="54"/>
      <c r="R1109" s="54"/>
      <c r="S1109" s="53">
        <v>60</v>
      </c>
      <c r="T1109" s="52">
        <f t="shared" si="266"/>
        <v>2504.3200000000002</v>
      </c>
      <c r="V1109" s="51">
        <f>$AY$1*H1111</f>
        <v>218.39305645003483</v>
      </c>
      <c r="AG1109">
        <v>0</v>
      </c>
      <c r="AH1109">
        <v>0</v>
      </c>
      <c r="AY1109">
        <v>0</v>
      </c>
    </row>
    <row r="1110" spans="1:51" x14ac:dyDescent="0.25">
      <c r="A1110" s="14" t="s">
        <v>999</v>
      </c>
      <c r="F1110" s="53"/>
      <c r="G1110" s="53"/>
      <c r="H1110" s="52">
        <f t="shared" si="265"/>
        <v>0</v>
      </c>
      <c r="L1110" s="52">
        <f t="shared" si="264"/>
        <v>0</v>
      </c>
      <c r="O1110" s="54"/>
      <c r="P1110" s="54"/>
      <c r="Q1110" s="54"/>
      <c r="R1110" s="54"/>
      <c r="S1110" s="53">
        <v>60</v>
      </c>
      <c r="T1110" s="52">
        <f t="shared" si="266"/>
        <v>2504.3200000000002</v>
      </c>
      <c r="V1110" s="51" t="e">
        <f>$AY$1*#REF!</f>
        <v>#REF!</v>
      </c>
      <c r="AG1110">
        <v>0</v>
      </c>
      <c r="AH1110">
        <v>0</v>
      </c>
      <c r="AY1110">
        <v>0</v>
      </c>
    </row>
    <row r="1111" spans="1:51" x14ac:dyDescent="0.25">
      <c r="A1111" s="13" t="s">
        <v>1000</v>
      </c>
      <c r="C1111" s="53"/>
      <c r="D1111" s="53"/>
      <c r="E1111" s="53"/>
      <c r="F1111" s="53">
        <v>10</v>
      </c>
      <c r="G1111" s="53">
        <v>6</v>
      </c>
      <c r="H1111" s="52">
        <f t="shared" si="265"/>
        <v>225.6859634339807</v>
      </c>
      <c r="K1111" s="52">
        <v>20</v>
      </c>
      <c r="L1111" s="52">
        <f t="shared" si="264"/>
        <v>600</v>
      </c>
      <c r="O1111" s="53"/>
      <c r="P1111" s="53"/>
      <c r="Q1111" s="53"/>
      <c r="R1111" s="53"/>
      <c r="S1111" s="70"/>
      <c r="T1111" s="52">
        <f t="shared" si="266"/>
        <v>0</v>
      </c>
      <c r="V1111" s="51" t="e">
        <f>$AY$1*#REF!</f>
        <v>#REF!</v>
      </c>
      <c r="AG1111">
        <v>6</v>
      </c>
      <c r="AH1111">
        <v>4</v>
      </c>
      <c r="AY1111">
        <v>225.6859634339807</v>
      </c>
    </row>
    <row r="1112" spans="1:51" x14ac:dyDescent="0.25">
      <c r="A1112" s="12" t="s">
        <v>1001</v>
      </c>
      <c r="H1112" s="52">
        <f t="shared" si="265"/>
        <v>0</v>
      </c>
      <c r="L1112" s="52">
        <f t="shared" si="264"/>
        <v>0</v>
      </c>
      <c r="O1112" s="52">
        <v>368</v>
      </c>
      <c r="P1112" s="52">
        <v>20240</v>
      </c>
      <c r="T1112" s="52">
        <f t="shared" si="266"/>
        <v>0</v>
      </c>
      <c r="V1112" s="51" t="e">
        <f>$AY$1*#REF!</f>
        <v>#REF!</v>
      </c>
      <c r="AG1112">
        <v>0</v>
      </c>
      <c r="AH1112">
        <v>0</v>
      </c>
      <c r="AY1112">
        <v>0</v>
      </c>
    </row>
    <row r="1113" spans="1:51" x14ac:dyDescent="0.25">
      <c r="A1113" s="13" t="s">
        <v>1319</v>
      </c>
      <c r="B1113" s="125">
        <v>1</v>
      </c>
      <c r="C1113" s="53"/>
      <c r="D1113" s="122"/>
      <c r="E1113" s="122"/>
      <c r="F1113" s="53">
        <v>100</v>
      </c>
      <c r="G1113" s="53">
        <v>60</v>
      </c>
      <c r="H1113" s="52">
        <f t="shared" si="265"/>
        <v>2256.8596343398071</v>
      </c>
      <c r="K1113" s="122" t="s">
        <v>1360</v>
      </c>
      <c r="L1113" s="122"/>
      <c r="M1113" s="122"/>
      <c r="N1113" s="122"/>
      <c r="O1113" s="122" t="s">
        <v>1332</v>
      </c>
      <c r="P1113" s="122"/>
      <c r="Q1113" s="122"/>
      <c r="R1113" s="122"/>
      <c r="S1113" s="125" t="s">
        <v>1346</v>
      </c>
      <c r="T1113" s="125"/>
      <c r="V1113" s="51">
        <f>$AY$1*H1115</f>
        <v>0</v>
      </c>
      <c r="AG1113">
        <v>60</v>
      </c>
      <c r="AH1113">
        <v>40</v>
      </c>
      <c r="AY1113">
        <v>2256.8596343398071</v>
      </c>
    </row>
    <row r="1114" spans="1:51" ht="15.75" customHeight="1" x14ac:dyDescent="0.25">
      <c r="A1114" s="13" t="s">
        <v>1320</v>
      </c>
      <c r="B1114" s="125"/>
      <c r="C1114" s="53"/>
      <c r="D1114" s="122"/>
      <c r="E1114" s="122"/>
      <c r="F1114" s="53">
        <v>100</v>
      </c>
      <c r="G1114" s="53">
        <v>60</v>
      </c>
      <c r="H1114" s="52">
        <f t="shared" si="265"/>
        <v>2256.8596343398071</v>
      </c>
      <c r="K1114" s="122" t="s">
        <v>1332</v>
      </c>
      <c r="L1114" s="122"/>
      <c r="M1114" s="122"/>
      <c r="N1114" s="122"/>
      <c r="O1114" s="122" t="s">
        <v>1348</v>
      </c>
      <c r="P1114" s="122"/>
      <c r="Q1114" s="122"/>
      <c r="R1114" s="122"/>
      <c r="S1114" s="125" t="s">
        <v>1346</v>
      </c>
      <c r="T1114" s="125"/>
      <c r="V1114" s="51">
        <f>$AY$1*H1116</f>
        <v>0</v>
      </c>
      <c r="AG1114">
        <v>60</v>
      </c>
      <c r="AH1114">
        <v>40</v>
      </c>
      <c r="AY1114">
        <v>2256.8596343398071</v>
      </c>
    </row>
    <row r="1115" spans="1:51" x14ac:dyDescent="0.25">
      <c r="A1115" s="13" t="s">
        <v>1321</v>
      </c>
      <c r="B1115" s="125"/>
      <c r="C1115" s="53"/>
      <c r="D1115" s="53"/>
      <c r="E1115" s="53"/>
      <c r="F1115" s="122" t="s">
        <v>1332</v>
      </c>
      <c r="G1115" s="122"/>
      <c r="H1115" s="122"/>
      <c r="I1115" s="53"/>
      <c r="J1115" s="53"/>
      <c r="K1115" s="122" t="s">
        <v>1332</v>
      </c>
      <c r="L1115" s="122"/>
      <c r="M1115" s="122"/>
      <c r="N1115" s="122"/>
      <c r="O1115" s="122" t="s">
        <v>1363</v>
      </c>
      <c r="P1115" s="122"/>
      <c r="Q1115" s="122"/>
      <c r="R1115" s="122"/>
      <c r="S1115" s="122" t="s">
        <v>1332</v>
      </c>
      <c r="T1115" s="122"/>
      <c r="U1115" s="31"/>
      <c r="V1115" s="51">
        <f>$AY$1*H1117</f>
        <v>0</v>
      </c>
      <c r="W1115" s="31"/>
      <c r="X1115" s="31"/>
      <c r="Y1115" s="31"/>
      <c r="Z1115" s="31"/>
      <c r="AA1115" s="31"/>
      <c r="AB1115" s="31"/>
      <c r="AC1115" s="31"/>
      <c r="AG1115" t="e">
        <v>#VALUE!</v>
      </c>
      <c r="AH1115" t="e">
        <v>#VALUE!</v>
      </c>
      <c r="AY1115">
        <v>0</v>
      </c>
    </row>
    <row r="1116" spans="1:51" x14ac:dyDescent="0.25">
      <c r="A1116" s="14" t="s">
        <v>1002</v>
      </c>
      <c r="F1116" s="53"/>
      <c r="G1116" s="53"/>
      <c r="H1116" s="52">
        <f t="shared" ref="H1116:H1118" si="267">G1116*$AD$1</f>
        <v>0</v>
      </c>
      <c r="L1116" s="52">
        <f>K1116*AF$1</f>
        <v>0</v>
      </c>
      <c r="O1116" s="54"/>
      <c r="P1116" s="54"/>
      <c r="Q1116" s="54"/>
      <c r="R1116" s="54"/>
      <c r="S1116" s="53">
        <v>50</v>
      </c>
      <c r="T1116" s="52">
        <f>S1116*AE$1102</f>
        <v>2086.9333333333334</v>
      </c>
      <c r="V1116" s="51">
        <f>$AY$1*H1118</f>
        <v>0</v>
      </c>
      <c r="AG1116">
        <v>0</v>
      </c>
      <c r="AH1116">
        <v>0</v>
      </c>
      <c r="AY1116">
        <v>0</v>
      </c>
    </row>
    <row r="1117" spans="1:51" x14ac:dyDescent="0.25">
      <c r="A1117" s="9" t="s">
        <v>1003</v>
      </c>
      <c r="H1117" s="52">
        <f t="shared" si="267"/>
        <v>0</v>
      </c>
      <c r="L1117" s="52">
        <f>K1117*AF$1</f>
        <v>0</v>
      </c>
      <c r="O1117" s="52">
        <v>162</v>
      </c>
      <c r="P1117" s="52">
        <v>7290</v>
      </c>
      <c r="S1117" s="53">
        <v>50</v>
      </c>
      <c r="T1117" s="52">
        <f>S1117*AE$1102</f>
        <v>2086.9333333333334</v>
      </c>
      <c r="V1117" s="51" t="e">
        <f>$AY$1*#REF!</f>
        <v>#REF!</v>
      </c>
      <c r="AG1117">
        <v>0</v>
      </c>
      <c r="AH1117">
        <v>0</v>
      </c>
      <c r="AY1117">
        <v>0</v>
      </c>
    </row>
    <row r="1118" spans="1:51" x14ac:dyDescent="0.25">
      <c r="A1118" s="14" t="s">
        <v>1004</v>
      </c>
      <c r="F1118" s="53"/>
      <c r="G1118" s="53"/>
      <c r="H1118" s="52">
        <f t="shared" si="267"/>
        <v>0</v>
      </c>
      <c r="L1118" s="52">
        <f>K1118*AF$1</f>
        <v>0</v>
      </c>
      <c r="O1118" s="54"/>
      <c r="P1118" s="54"/>
      <c r="Q1118" s="54"/>
      <c r="R1118" s="54"/>
      <c r="S1118" s="53">
        <v>50</v>
      </c>
      <c r="T1118" s="52">
        <f>S1118*AE$1102</f>
        <v>2086.9333333333334</v>
      </c>
      <c r="V1118" s="51" t="e">
        <f>$AY$1*#REF!</f>
        <v>#REF!</v>
      </c>
      <c r="AG1118">
        <v>0</v>
      </c>
      <c r="AH1118">
        <v>0</v>
      </c>
      <c r="AY1118">
        <v>0</v>
      </c>
    </row>
    <row r="1119" spans="1:51" x14ac:dyDescent="0.25">
      <c r="A1119" s="13" t="s">
        <v>1445</v>
      </c>
      <c r="C1119" s="53"/>
      <c r="D1119" s="53"/>
      <c r="E1119" s="53"/>
      <c r="F1119" s="53"/>
      <c r="G1119" s="53"/>
      <c r="M1119" s="53"/>
      <c r="O1119" s="53">
        <v>90</v>
      </c>
      <c r="P1119" s="53">
        <v>4050</v>
      </c>
      <c r="Q1119" s="53"/>
      <c r="R1119" s="53"/>
      <c r="S1119" s="53"/>
      <c r="V1119" s="51">
        <f>$AY$1*H1121</f>
        <v>0</v>
      </c>
      <c r="AY1119">
        <v>0</v>
      </c>
    </row>
    <row r="1120" spans="1:51" x14ac:dyDescent="0.25">
      <c r="A1120" s="19" t="s">
        <v>638</v>
      </c>
      <c r="B1120" s="20">
        <f t="shared" ref="B1120:N1120" si="268">SUM(B1103:B1118)</f>
        <v>1</v>
      </c>
      <c r="C1120" s="20">
        <f t="shared" si="268"/>
        <v>84381</v>
      </c>
      <c r="D1120" s="20">
        <f t="shared" si="268"/>
        <v>0</v>
      </c>
      <c r="E1120" s="20">
        <f t="shared" si="268"/>
        <v>0</v>
      </c>
      <c r="F1120" s="20">
        <f t="shared" si="268"/>
        <v>360</v>
      </c>
      <c r="G1120" s="20">
        <f t="shared" si="268"/>
        <v>216</v>
      </c>
      <c r="H1120" s="20">
        <f t="shared" si="268"/>
        <v>8124.6946836233055</v>
      </c>
      <c r="I1120" s="20">
        <f t="shared" si="268"/>
        <v>0</v>
      </c>
      <c r="J1120" s="20">
        <f t="shared" si="268"/>
        <v>0</v>
      </c>
      <c r="K1120" s="20">
        <f t="shared" si="268"/>
        <v>40</v>
      </c>
      <c r="L1120" s="20">
        <f t="shared" si="268"/>
        <v>1200</v>
      </c>
      <c r="M1120" s="20">
        <f t="shared" si="268"/>
        <v>0</v>
      </c>
      <c r="N1120" s="20">
        <f t="shared" si="268"/>
        <v>0</v>
      </c>
      <c r="O1120" s="20">
        <f>SUM(O1103:O1119)</f>
        <v>1036</v>
      </c>
      <c r="P1120" s="20">
        <f>SUM(P1103:P1119)</f>
        <v>50300</v>
      </c>
      <c r="Q1120" s="20">
        <f>SUM(Q1103:Q1118)</f>
        <v>0</v>
      </c>
      <c r="R1120" s="20">
        <f>SUM(R1103:R1118)</f>
        <v>0</v>
      </c>
      <c r="S1120" s="20">
        <f>SUM(S1103:S1118)</f>
        <v>450</v>
      </c>
      <c r="T1120" s="20">
        <f>SUM(T1103:T1118)</f>
        <v>18782.400000000001</v>
      </c>
      <c r="U1120" s="20"/>
      <c r="V1120" s="51">
        <f>$AY$1*H1123</f>
        <v>0</v>
      </c>
      <c r="W1120" s="20"/>
      <c r="X1120" s="20"/>
      <c r="Y1120" s="20"/>
      <c r="Z1120" s="20"/>
      <c r="AA1120" s="20"/>
      <c r="AB1120" s="20"/>
      <c r="AC1120" s="20"/>
      <c r="AD1120" s="20">
        <f>SUM(AD1103:AD1118)</f>
        <v>0</v>
      </c>
      <c r="AE1120" s="20"/>
      <c r="AG1120">
        <v>216</v>
      </c>
      <c r="AH1120">
        <v>144</v>
      </c>
      <c r="AY1120">
        <v>8124.6946836233064</v>
      </c>
    </row>
    <row r="1121" spans="1:51" hidden="1" x14ac:dyDescent="0.25">
      <c r="A1121" s="19" t="s">
        <v>1425</v>
      </c>
      <c r="B1121" s="20"/>
      <c r="C1121" s="20"/>
      <c r="D1121" s="20">
        <v>280</v>
      </c>
      <c r="E1121" s="20">
        <v>11200</v>
      </c>
      <c r="F1121" s="20">
        <v>415</v>
      </c>
      <c r="G1121" s="20"/>
      <c r="H1121" s="20"/>
      <c r="I1121" s="20">
        <v>55</v>
      </c>
      <c r="J1121" s="20">
        <v>2137.8720555101067</v>
      </c>
      <c r="K1121" s="20"/>
      <c r="L1121" s="20"/>
      <c r="M1121" s="20">
        <v>58</v>
      </c>
      <c r="N1121" s="20">
        <v>1740</v>
      </c>
      <c r="O1121" s="20"/>
      <c r="P1121" s="20"/>
      <c r="Q1121" s="20">
        <v>0</v>
      </c>
      <c r="R1121" s="20">
        <v>0</v>
      </c>
      <c r="S1121" s="20"/>
      <c r="T1121" s="20"/>
      <c r="U1121" s="34"/>
      <c r="V1121" s="51">
        <f>$AY$1*H1124</f>
        <v>12907.029636197061</v>
      </c>
      <c r="W1121" s="34"/>
      <c r="X1121" s="34"/>
      <c r="Y1121" s="34"/>
      <c r="Z1121" s="34"/>
      <c r="AA1121" s="34"/>
      <c r="AB1121" s="34"/>
      <c r="AC1121" s="34"/>
      <c r="AD1121" s="34"/>
      <c r="AE1121" s="34"/>
      <c r="AY1121">
        <v>0</v>
      </c>
    </row>
    <row r="1122" spans="1:51" x14ac:dyDescent="0.25">
      <c r="A1122" s="19" t="s">
        <v>1448</v>
      </c>
      <c r="B1122" s="20"/>
      <c r="C1122" s="20"/>
      <c r="D1122" s="20"/>
      <c r="E1122" s="20"/>
      <c r="F1122" s="20"/>
      <c r="G1122" s="123">
        <f>H1120/G1120</f>
        <v>37.614327238996786</v>
      </c>
      <c r="H1122" s="124"/>
      <c r="I1122" s="123"/>
      <c r="J1122" s="124"/>
      <c r="K1122" s="123">
        <f>L1120/K1120</f>
        <v>30</v>
      </c>
      <c r="L1122" s="124"/>
      <c r="M1122" s="123"/>
      <c r="N1122" s="124"/>
      <c r="O1122" s="123">
        <f>P1120/O1120</f>
        <v>48.552123552123554</v>
      </c>
      <c r="P1122" s="124"/>
      <c r="Q1122" s="123"/>
      <c r="R1122" s="124"/>
      <c r="S1122" s="123">
        <f>T1120/S1120</f>
        <v>41.738666666666667</v>
      </c>
      <c r="T1122" s="124"/>
      <c r="U1122" s="34"/>
      <c r="W1122" s="34"/>
      <c r="X1122" s="34"/>
      <c r="Y1122" s="34"/>
      <c r="Z1122" s="34"/>
      <c r="AA1122" s="34"/>
      <c r="AB1122" s="34"/>
      <c r="AC1122" s="34"/>
      <c r="AD1122" s="34"/>
      <c r="AE1122" s="34"/>
    </row>
    <row r="1123" spans="1:51" x14ac:dyDescent="0.25">
      <c r="A1123" s="127" t="s">
        <v>1005</v>
      </c>
      <c r="B1123" s="127"/>
      <c r="C1123" s="127"/>
      <c r="D1123" s="127"/>
      <c r="E1123" s="127"/>
      <c r="F1123" s="127"/>
      <c r="G1123" s="127"/>
      <c r="H1123" s="127"/>
      <c r="I1123" s="127"/>
      <c r="J1123" s="127"/>
      <c r="K1123" s="127"/>
      <c r="L1123" s="127"/>
      <c r="M1123" s="127"/>
      <c r="N1123" s="127"/>
      <c r="O1123" s="127"/>
      <c r="P1123" s="127"/>
      <c r="Q1123" s="127"/>
      <c r="R1123" s="127"/>
      <c r="S1123" s="127"/>
      <c r="T1123" s="127"/>
      <c r="U1123" s="32"/>
      <c r="V1123" s="51">
        <f t="shared" ref="V1123:V1148" si="269">$AY$1*H1125</f>
        <v>7425.3639193011859</v>
      </c>
      <c r="W1123" s="32"/>
      <c r="X1123" s="32"/>
      <c r="Y1123" s="32"/>
      <c r="Z1123" s="32"/>
      <c r="AA1123" s="32"/>
      <c r="AB1123" s="32"/>
      <c r="AC1123" s="32"/>
      <c r="AE1123">
        <v>43.536015325670498</v>
      </c>
      <c r="AG1123">
        <v>0</v>
      </c>
      <c r="AH1123">
        <v>0</v>
      </c>
      <c r="AY1123">
        <v>0</v>
      </c>
    </row>
    <row r="1124" spans="1:51" x14ac:dyDescent="0.25">
      <c r="A1124" s="12" t="s">
        <v>1006</v>
      </c>
      <c r="F1124" s="53">
        <v>591</v>
      </c>
      <c r="G1124" s="53">
        <v>354.6</v>
      </c>
      <c r="H1124" s="52">
        <f>AY1124</f>
        <v>13338.040438948261</v>
      </c>
      <c r="K1124" s="53">
        <v>75</v>
      </c>
      <c r="L1124" s="52">
        <f t="shared" ref="L1124:L1146" si="270">K1124*AF$1</f>
        <v>2250</v>
      </c>
      <c r="T1124" s="52">
        <f t="shared" ref="T1124:T1146" si="271">AE$1123*S1124</f>
        <v>0</v>
      </c>
      <c r="V1124" s="51">
        <f t="shared" si="269"/>
        <v>14938.085061182384</v>
      </c>
      <c r="AG1124">
        <v>354.59999999999997</v>
      </c>
      <c r="AH1124">
        <v>236.4</v>
      </c>
      <c r="AY1124">
        <v>13338.040438948261</v>
      </c>
    </row>
    <row r="1125" spans="1:51" x14ac:dyDescent="0.25">
      <c r="A1125" s="12" t="s">
        <v>1007</v>
      </c>
      <c r="F1125" s="53">
        <v>340</v>
      </c>
      <c r="G1125" s="53">
        <v>204</v>
      </c>
      <c r="H1125" s="52">
        <f t="shared" ref="H1125:H1146" si="272">AY1125</f>
        <v>7673.3227567553449</v>
      </c>
      <c r="K1125" s="53">
        <v>450</v>
      </c>
      <c r="L1125" s="52">
        <f t="shared" si="270"/>
        <v>13500</v>
      </c>
      <c r="T1125" s="52">
        <f t="shared" si="271"/>
        <v>0</v>
      </c>
      <c r="V1125" s="51">
        <f t="shared" si="269"/>
        <v>14413.941725702301</v>
      </c>
      <c r="AG1125">
        <v>204</v>
      </c>
      <c r="AH1125">
        <v>136</v>
      </c>
      <c r="AY1125">
        <v>7673.3227567553449</v>
      </c>
    </row>
    <row r="1126" spans="1:51" x14ac:dyDescent="0.25">
      <c r="A1126" s="12" t="s">
        <v>1008</v>
      </c>
      <c r="F1126" s="53">
        <v>684</v>
      </c>
      <c r="G1126" s="53">
        <v>410.4</v>
      </c>
      <c r="H1126" s="52">
        <f t="shared" si="272"/>
        <v>15436.919898884282</v>
      </c>
      <c r="K1126" s="53">
        <v>352</v>
      </c>
      <c r="L1126" s="52">
        <f t="shared" si="270"/>
        <v>10560</v>
      </c>
      <c r="S1126" s="52">
        <v>30</v>
      </c>
      <c r="T1126" s="52">
        <f t="shared" si="271"/>
        <v>1306.0804597701149</v>
      </c>
      <c r="V1126" s="51">
        <f t="shared" si="269"/>
        <v>32504.166568313529</v>
      </c>
      <c r="AG1126">
        <v>410.4</v>
      </c>
      <c r="AH1126">
        <v>273.60000000000002</v>
      </c>
      <c r="AY1126">
        <v>15436.919898884282</v>
      </c>
    </row>
    <row r="1127" spans="1:51" x14ac:dyDescent="0.25">
      <c r="A1127" s="12" t="s">
        <v>1009</v>
      </c>
      <c r="F1127" s="53">
        <v>660</v>
      </c>
      <c r="G1127" s="53">
        <v>396</v>
      </c>
      <c r="H1127" s="52">
        <f t="shared" si="272"/>
        <v>14895.273586642728</v>
      </c>
      <c r="K1127" s="53">
        <v>98</v>
      </c>
      <c r="L1127" s="52">
        <f t="shared" si="270"/>
        <v>2940</v>
      </c>
      <c r="T1127" s="52">
        <f t="shared" si="271"/>
        <v>0</v>
      </c>
      <c r="V1127" s="51">
        <f t="shared" si="269"/>
        <v>45534.952269832269</v>
      </c>
      <c r="AG1127">
        <v>396</v>
      </c>
      <c r="AH1127">
        <v>264</v>
      </c>
      <c r="AY1127">
        <v>14895.273586642728</v>
      </c>
    </row>
    <row r="1128" spans="1:51" x14ac:dyDescent="0.25">
      <c r="A1128" s="12" t="s">
        <v>1010</v>
      </c>
      <c r="F1128" s="53">
        <v>1488</v>
      </c>
      <c r="G1128" s="53">
        <v>893</v>
      </c>
      <c r="H1128" s="52">
        <f t="shared" si="272"/>
        <v>33589.594224424138</v>
      </c>
      <c r="K1128" s="53">
        <v>236</v>
      </c>
      <c r="L1128" s="52">
        <f t="shared" si="270"/>
        <v>7080</v>
      </c>
      <c r="S1128" s="52">
        <v>20</v>
      </c>
      <c r="T1128" s="52">
        <f t="shared" si="271"/>
        <v>870.72030651340992</v>
      </c>
      <c r="V1128" s="51">
        <f t="shared" si="269"/>
        <v>33341.339951371985</v>
      </c>
      <c r="AG1128">
        <v>892.8</v>
      </c>
      <c r="AH1128">
        <v>595.20000000000005</v>
      </c>
      <c r="AY1128">
        <v>33589.594224424138</v>
      </c>
    </row>
    <row r="1129" spans="1:51" x14ac:dyDescent="0.25">
      <c r="A1129" s="12" t="s">
        <v>1011</v>
      </c>
      <c r="F1129" s="53">
        <v>2085</v>
      </c>
      <c r="G1129" s="53">
        <v>1251</v>
      </c>
      <c r="H1129" s="52">
        <f t="shared" si="272"/>
        <v>47055.52337598498</v>
      </c>
      <c r="K1129" s="53">
        <v>160</v>
      </c>
      <c r="L1129" s="52">
        <f t="shared" si="270"/>
        <v>4800</v>
      </c>
      <c r="S1129" s="52">
        <v>83</v>
      </c>
      <c r="T1129" s="52">
        <f t="shared" si="271"/>
        <v>3613.4892720306511</v>
      </c>
      <c r="V1129" s="51">
        <f t="shared" si="269"/>
        <v>52414.33354800837</v>
      </c>
      <c r="AG1129">
        <v>1251</v>
      </c>
      <c r="AH1129">
        <v>834</v>
      </c>
      <c r="AY1129">
        <v>47055.52337598498</v>
      </c>
    </row>
    <row r="1130" spans="1:51" x14ac:dyDescent="0.25">
      <c r="A1130" s="12" t="s">
        <v>1012</v>
      </c>
      <c r="F1130" s="53">
        <v>1527</v>
      </c>
      <c r="G1130" s="53">
        <v>916</v>
      </c>
      <c r="H1130" s="52">
        <f t="shared" si="272"/>
        <v>34454.723750921054</v>
      </c>
      <c r="K1130" s="53">
        <v>274</v>
      </c>
      <c r="L1130" s="52">
        <f t="shared" si="270"/>
        <v>8220</v>
      </c>
      <c r="S1130" s="52">
        <v>55</v>
      </c>
      <c r="T1130" s="52">
        <f t="shared" si="271"/>
        <v>2394.4808429118775</v>
      </c>
      <c r="V1130" s="51">
        <f t="shared" si="269"/>
        <v>35634.46704409735</v>
      </c>
      <c r="AG1130">
        <v>916.19999999999993</v>
      </c>
      <c r="AH1130">
        <v>610.80000000000007</v>
      </c>
      <c r="AY1130">
        <v>34454.723750921054</v>
      </c>
    </row>
    <row r="1131" spans="1:51" x14ac:dyDescent="0.25">
      <c r="A1131" s="12" t="s">
        <v>1013</v>
      </c>
      <c r="F1131" s="53">
        <v>2400</v>
      </c>
      <c r="G1131" s="53">
        <v>1440</v>
      </c>
      <c r="H1131" s="52">
        <f t="shared" si="272"/>
        <v>54164.631224155375</v>
      </c>
      <c r="K1131" s="53">
        <v>514</v>
      </c>
      <c r="L1131" s="52">
        <f t="shared" si="270"/>
        <v>15420</v>
      </c>
      <c r="S1131" s="52">
        <v>80</v>
      </c>
      <c r="T1131" s="52">
        <f t="shared" si="271"/>
        <v>3482.8812260536397</v>
      </c>
      <c r="V1131" s="51">
        <f t="shared" si="269"/>
        <v>15178.317423277425</v>
      </c>
      <c r="AG1131">
        <v>1440</v>
      </c>
      <c r="AH1131">
        <v>960</v>
      </c>
      <c r="AY1131">
        <v>54164.631224155375</v>
      </c>
    </row>
    <row r="1132" spans="1:51" x14ac:dyDescent="0.25">
      <c r="A1132" s="12" t="s">
        <v>1014</v>
      </c>
      <c r="F1132" s="53">
        <v>1632</v>
      </c>
      <c r="G1132" s="53">
        <v>979</v>
      </c>
      <c r="H1132" s="52">
        <f t="shared" si="272"/>
        <v>36824.426366977852</v>
      </c>
      <c r="K1132" s="53">
        <v>210</v>
      </c>
      <c r="L1132" s="52">
        <f t="shared" si="270"/>
        <v>6300</v>
      </c>
      <c r="T1132" s="52">
        <f t="shared" si="271"/>
        <v>0</v>
      </c>
      <c r="V1132" s="51">
        <f t="shared" si="269"/>
        <v>25078.802649012341</v>
      </c>
      <c r="AG1132">
        <v>979.19999999999993</v>
      </c>
      <c r="AH1132">
        <v>652.80000000000007</v>
      </c>
      <c r="AY1132">
        <v>36824.426366977852</v>
      </c>
    </row>
    <row r="1133" spans="1:51" x14ac:dyDescent="0.25">
      <c r="A1133" s="12" t="s">
        <v>1015</v>
      </c>
      <c r="F1133" s="53">
        <v>696</v>
      </c>
      <c r="G1133" s="53">
        <v>417</v>
      </c>
      <c r="H1133" s="52">
        <f t="shared" si="272"/>
        <v>15685.174458661662</v>
      </c>
      <c r="K1133" s="53">
        <v>118</v>
      </c>
      <c r="L1133" s="52">
        <f t="shared" si="270"/>
        <v>3540</v>
      </c>
      <c r="T1133" s="52">
        <f t="shared" si="271"/>
        <v>0</v>
      </c>
      <c r="V1133" s="51">
        <f t="shared" si="269"/>
        <v>12448.404217651989</v>
      </c>
      <c r="AG1133">
        <v>417.59999999999997</v>
      </c>
      <c r="AH1133">
        <v>278.40000000000003</v>
      </c>
      <c r="AY1133">
        <v>15685.174458661662</v>
      </c>
    </row>
    <row r="1134" spans="1:51" x14ac:dyDescent="0.25">
      <c r="A1134" s="12" t="s">
        <v>1016</v>
      </c>
      <c r="F1134" s="53">
        <v>1149</v>
      </c>
      <c r="G1134" s="53">
        <v>689</v>
      </c>
      <c r="H1134" s="52">
        <f t="shared" si="272"/>
        <v>25916.27146766879</v>
      </c>
      <c r="K1134" s="53">
        <v>108.7</v>
      </c>
      <c r="L1134" s="52">
        <f t="shared" si="270"/>
        <v>3261</v>
      </c>
      <c r="T1134" s="52">
        <f t="shared" si="271"/>
        <v>0</v>
      </c>
      <c r="V1134" s="51">
        <f t="shared" si="269"/>
        <v>22385.288286128573</v>
      </c>
      <c r="AG1134">
        <v>689.4</v>
      </c>
      <c r="AH1134">
        <v>459.6</v>
      </c>
      <c r="AY1134">
        <v>25916.27146766879</v>
      </c>
    </row>
    <row r="1135" spans="1:51" x14ac:dyDescent="0.25">
      <c r="A1135" s="12" t="s">
        <v>1017</v>
      </c>
      <c r="F1135" s="53">
        <v>571</v>
      </c>
      <c r="G1135" s="53">
        <v>342</v>
      </c>
      <c r="H1135" s="52">
        <f t="shared" si="272"/>
        <v>12864.099915736902</v>
      </c>
      <c r="K1135" s="53">
        <v>170</v>
      </c>
      <c r="L1135" s="52">
        <f t="shared" si="270"/>
        <v>5100</v>
      </c>
      <c r="S1135" s="52">
        <v>20</v>
      </c>
      <c r="T1135" s="52">
        <f t="shared" si="271"/>
        <v>870.72030651340992</v>
      </c>
      <c r="V1135" s="51">
        <f t="shared" si="269"/>
        <v>6078.6067378593043</v>
      </c>
      <c r="AG1135">
        <v>342.59999999999997</v>
      </c>
      <c r="AH1135">
        <v>228.4</v>
      </c>
      <c r="AY1135">
        <v>12864.099915736902</v>
      </c>
    </row>
    <row r="1136" spans="1:51" x14ac:dyDescent="0.25">
      <c r="A1136" s="12" t="s">
        <v>1018</v>
      </c>
      <c r="F1136" s="53">
        <v>1026</v>
      </c>
      <c r="G1136" s="53">
        <v>615</v>
      </c>
      <c r="H1136" s="52">
        <f t="shared" si="272"/>
        <v>23132.811251983025</v>
      </c>
      <c r="K1136" s="53">
        <v>334.7</v>
      </c>
      <c r="L1136" s="52">
        <f t="shared" si="270"/>
        <v>10041</v>
      </c>
      <c r="T1136" s="52">
        <f t="shared" si="271"/>
        <v>0</v>
      </c>
      <c r="V1136" s="51">
        <f t="shared" si="269"/>
        <v>4913.8437701257844</v>
      </c>
      <c r="AG1136">
        <v>615.6</v>
      </c>
      <c r="AH1136">
        <v>410.40000000000003</v>
      </c>
      <c r="AY1136">
        <v>23132.811251983025</v>
      </c>
    </row>
    <row r="1137" spans="1:51" x14ac:dyDescent="0.25">
      <c r="A1137" s="12" t="s">
        <v>1019</v>
      </c>
      <c r="F1137" s="53">
        <v>279</v>
      </c>
      <c r="G1137" s="53">
        <v>167</v>
      </c>
      <c r="H1137" s="52">
        <f t="shared" si="272"/>
        <v>6281.592648912464</v>
      </c>
      <c r="K1137" s="53">
        <v>92</v>
      </c>
      <c r="L1137" s="52">
        <f t="shared" si="270"/>
        <v>2760</v>
      </c>
      <c r="T1137" s="52">
        <f t="shared" si="271"/>
        <v>0</v>
      </c>
      <c r="V1137" s="51">
        <f t="shared" si="269"/>
        <v>8844.9187862264134</v>
      </c>
      <c r="AG1137">
        <v>167.4</v>
      </c>
      <c r="AH1137">
        <v>111.60000000000001</v>
      </c>
      <c r="AY1137">
        <v>6281.592648912464</v>
      </c>
    </row>
    <row r="1138" spans="1:51" x14ac:dyDescent="0.25">
      <c r="A1138" s="12" t="s">
        <v>1020</v>
      </c>
      <c r="F1138" s="53">
        <v>225</v>
      </c>
      <c r="G1138" s="53">
        <v>135</v>
      </c>
      <c r="H1138" s="52">
        <f t="shared" si="272"/>
        <v>5077.9341772645666</v>
      </c>
      <c r="K1138" s="53">
        <v>533</v>
      </c>
      <c r="L1138" s="52">
        <f t="shared" si="270"/>
        <v>15990</v>
      </c>
      <c r="S1138" s="52">
        <v>35</v>
      </c>
      <c r="T1138" s="52">
        <f t="shared" si="271"/>
        <v>1523.7605363984674</v>
      </c>
      <c r="V1138" s="51">
        <f t="shared" si="269"/>
        <v>11611.230834593522</v>
      </c>
      <c r="AG1138">
        <v>135</v>
      </c>
      <c r="AH1138">
        <v>90</v>
      </c>
      <c r="AY1138">
        <v>5077.9341772645666</v>
      </c>
    </row>
    <row r="1139" spans="1:51" x14ac:dyDescent="0.25">
      <c r="A1139" s="12" t="s">
        <v>1021</v>
      </c>
      <c r="F1139" s="53">
        <v>405</v>
      </c>
      <c r="G1139" s="53">
        <v>243</v>
      </c>
      <c r="H1139" s="52">
        <f t="shared" si="272"/>
        <v>9140.2815190762212</v>
      </c>
      <c r="K1139" s="53">
        <v>50</v>
      </c>
      <c r="L1139" s="52">
        <f t="shared" si="270"/>
        <v>1500</v>
      </c>
      <c r="S1139" s="52">
        <v>50</v>
      </c>
      <c r="T1139" s="52">
        <f t="shared" si="271"/>
        <v>2176.8007662835248</v>
      </c>
      <c r="V1139" s="51">
        <f t="shared" si="269"/>
        <v>8917.7164717097585</v>
      </c>
      <c r="AG1139">
        <v>243</v>
      </c>
      <c r="AH1139">
        <v>162</v>
      </c>
      <c r="AY1139">
        <v>9140.2815190762212</v>
      </c>
    </row>
    <row r="1140" spans="1:51" x14ac:dyDescent="0.25">
      <c r="A1140" s="12" t="s">
        <v>1022</v>
      </c>
      <c r="F1140" s="53">
        <v>532</v>
      </c>
      <c r="G1140" s="53">
        <v>319</v>
      </c>
      <c r="H1140" s="52">
        <f t="shared" si="272"/>
        <v>11998.970389239976</v>
      </c>
      <c r="K1140" s="53">
        <v>384</v>
      </c>
      <c r="L1140" s="52">
        <f t="shared" si="270"/>
        <v>11520</v>
      </c>
      <c r="T1140" s="52">
        <f t="shared" si="271"/>
        <v>0</v>
      </c>
      <c r="V1140" s="51">
        <f t="shared" si="269"/>
        <v>9136.1095281597918</v>
      </c>
      <c r="AG1140">
        <v>319.2</v>
      </c>
      <c r="AH1140">
        <v>212.8</v>
      </c>
      <c r="AY1140">
        <v>11998.970389239976</v>
      </c>
    </row>
    <row r="1141" spans="1:51" x14ac:dyDescent="0.25">
      <c r="A1141" s="12" t="s">
        <v>1023</v>
      </c>
      <c r="F1141" s="53">
        <v>409</v>
      </c>
      <c r="G1141" s="53">
        <v>245</v>
      </c>
      <c r="H1141" s="52">
        <f t="shared" si="272"/>
        <v>9215.5101735542139</v>
      </c>
      <c r="K1141" s="53">
        <v>393</v>
      </c>
      <c r="L1141" s="52">
        <f t="shared" si="270"/>
        <v>11790</v>
      </c>
      <c r="S1141" s="52">
        <v>30</v>
      </c>
      <c r="T1141" s="52">
        <f t="shared" si="271"/>
        <v>1306.0804597701149</v>
      </c>
      <c r="V1141" s="51">
        <f t="shared" si="269"/>
        <v>0</v>
      </c>
      <c r="AG1141">
        <v>245.39999999999998</v>
      </c>
      <c r="AH1141">
        <v>163.60000000000002</v>
      </c>
      <c r="AY1141">
        <v>9215.5101735542139</v>
      </c>
    </row>
    <row r="1142" spans="1:51" x14ac:dyDescent="0.25">
      <c r="A1142" s="12" t="s">
        <v>1024</v>
      </c>
      <c r="F1142" s="53">
        <v>419</v>
      </c>
      <c r="G1142" s="53">
        <v>251</v>
      </c>
      <c r="H1142" s="52">
        <f t="shared" si="272"/>
        <v>9441.1961369881938</v>
      </c>
      <c r="K1142" s="53">
        <v>140</v>
      </c>
      <c r="L1142" s="52">
        <f t="shared" si="270"/>
        <v>4200</v>
      </c>
      <c r="S1142" s="52">
        <v>75</v>
      </c>
      <c r="T1142" s="52">
        <f t="shared" si="271"/>
        <v>3265.2011494252874</v>
      </c>
      <c r="V1142" s="51">
        <f t="shared" si="269"/>
        <v>0</v>
      </c>
      <c r="AG1142">
        <v>251.39999999999998</v>
      </c>
      <c r="AH1142">
        <v>167.60000000000002</v>
      </c>
      <c r="AY1142">
        <v>9441.1961369881938</v>
      </c>
    </row>
    <row r="1143" spans="1:51" x14ac:dyDescent="0.25">
      <c r="A1143" s="12" t="s">
        <v>1025</v>
      </c>
      <c r="H1143" s="52">
        <f t="shared" si="272"/>
        <v>0</v>
      </c>
      <c r="L1143" s="52">
        <f t="shared" si="270"/>
        <v>0</v>
      </c>
      <c r="S1143" s="52">
        <v>20</v>
      </c>
      <c r="T1143" s="52">
        <f t="shared" si="271"/>
        <v>870.72030651340992</v>
      </c>
      <c r="V1143" s="51">
        <f t="shared" si="269"/>
        <v>0</v>
      </c>
      <c r="AG1143">
        <v>0</v>
      </c>
      <c r="AH1143">
        <v>0</v>
      </c>
      <c r="AY1143">
        <v>0</v>
      </c>
    </row>
    <row r="1144" spans="1:51" x14ac:dyDescent="0.25">
      <c r="A1144" s="12" t="s">
        <v>1026</v>
      </c>
      <c r="H1144" s="52">
        <f t="shared" si="272"/>
        <v>0</v>
      </c>
      <c r="L1144" s="52">
        <f t="shared" si="270"/>
        <v>0</v>
      </c>
      <c r="S1144" s="52">
        <v>20</v>
      </c>
      <c r="T1144" s="52">
        <f t="shared" si="271"/>
        <v>870.72030651340992</v>
      </c>
      <c r="V1144" s="51">
        <f t="shared" si="269"/>
        <v>0</v>
      </c>
      <c r="AG1144">
        <v>0</v>
      </c>
      <c r="AH1144">
        <v>0</v>
      </c>
      <c r="AY1144">
        <v>0</v>
      </c>
    </row>
    <row r="1145" spans="1:51" x14ac:dyDescent="0.25">
      <c r="A1145" s="12" t="s">
        <v>1027</v>
      </c>
      <c r="H1145" s="52">
        <f t="shared" si="272"/>
        <v>0</v>
      </c>
      <c r="L1145" s="52">
        <f t="shared" si="270"/>
        <v>0</v>
      </c>
      <c r="O1145" s="52">
        <v>80</v>
      </c>
      <c r="P1145" s="52">
        <v>3480</v>
      </c>
      <c r="T1145" s="52">
        <f t="shared" si="271"/>
        <v>0</v>
      </c>
      <c r="V1145" s="51">
        <f t="shared" si="269"/>
        <v>16051.889649077561</v>
      </c>
      <c r="AG1145">
        <v>0</v>
      </c>
      <c r="AH1145">
        <v>0</v>
      </c>
      <c r="AY1145">
        <v>0</v>
      </c>
    </row>
    <row r="1146" spans="1:51" x14ac:dyDescent="0.25">
      <c r="A1146" s="12" t="s">
        <v>1028</v>
      </c>
      <c r="H1146" s="52">
        <f t="shared" si="272"/>
        <v>0</v>
      </c>
      <c r="L1146" s="52">
        <f t="shared" si="270"/>
        <v>0</v>
      </c>
      <c r="S1146" s="52">
        <v>20</v>
      </c>
      <c r="T1146" s="52">
        <f t="shared" si="271"/>
        <v>870.72030651340992</v>
      </c>
      <c r="V1146" s="51">
        <f t="shared" si="269"/>
        <v>0</v>
      </c>
      <c r="AG1146">
        <v>0</v>
      </c>
      <c r="AH1146">
        <v>0</v>
      </c>
      <c r="AY1146">
        <v>0</v>
      </c>
    </row>
    <row r="1147" spans="1:51" x14ac:dyDescent="0.25">
      <c r="A1147" s="12" t="s">
        <v>1029</v>
      </c>
      <c r="C1147" s="129">
        <v>53881</v>
      </c>
      <c r="D1147" s="23"/>
      <c r="E1147" s="23"/>
      <c r="F1147" s="129">
        <v>17141.846845090127</v>
      </c>
      <c r="G1147" s="131">
        <v>441</v>
      </c>
      <c r="H1147" s="129">
        <f>AY1147</f>
        <v>16587.918312397582</v>
      </c>
      <c r="I1147" s="125"/>
      <c r="J1147" s="125"/>
      <c r="K1147" s="131">
        <v>450</v>
      </c>
      <c r="L1147" s="129">
        <f>K1147*AF1</f>
        <v>13500</v>
      </c>
      <c r="M1147" s="129"/>
      <c r="N1147" s="129"/>
      <c r="O1147" s="134" t="s">
        <v>1332</v>
      </c>
      <c r="P1147" s="135"/>
      <c r="Q1147" s="135"/>
      <c r="R1147" s="136"/>
      <c r="S1147" s="134" t="s">
        <v>1332</v>
      </c>
      <c r="T1147" s="136"/>
      <c r="V1147" s="51">
        <f t="shared" si="269"/>
        <v>0</v>
      </c>
      <c r="AG1147">
        <v>441</v>
      </c>
      <c r="AH1147">
        <v>294</v>
      </c>
      <c r="AY1147">
        <v>16587.918312397582</v>
      </c>
    </row>
    <row r="1148" spans="1:51" x14ac:dyDescent="0.25">
      <c r="A1148" s="12" t="s">
        <v>1030</v>
      </c>
      <c r="C1148" s="126"/>
      <c r="D1148" s="23"/>
      <c r="E1148" s="23"/>
      <c r="F1148" s="126"/>
      <c r="G1148" s="132"/>
      <c r="H1148" s="126"/>
      <c r="I1148" s="125"/>
      <c r="J1148" s="125"/>
      <c r="K1148" s="132"/>
      <c r="L1148" s="126"/>
      <c r="M1148" s="126"/>
      <c r="N1148" s="126"/>
      <c r="O1148" s="134" t="s">
        <v>1356</v>
      </c>
      <c r="P1148" s="135"/>
      <c r="Q1148" s="135"/>
      <c r="R1148" s="135"/>
      <c r="S1148" s="135"/>
      <c r="T1148" s="136"/>
      <c r="V1148" s="51">
        <f t="shared" si="269"/>
        <v>0</v>
      </c>
      <c r="AG1148">
        <v>0</v>
      </c>
      <c r="AH1148">
        <v>0</v>
      </c>
      <c r="AY1148">
        <v>0</v>
      </c>
    </row>
    <row r="1149" spans="1:51" x14ac:dyDescent="0.25">
      <c r="A1149" s="12" t="s">
        <v>1368</v>
      </c>
      <c r="C1149" s="126"/>
      <c r="D1149" s="23"/>
      <c r="E1149" s="23"/>
      <c r="F1149" s="126"/>
      <c r="G1149" s="132"/>
      <c r="H1149" s="126"/>
      <c r="I1149" s="125"/>
      <c r="J1149" s="125"/>
      <c r="K1149" s="132"/>
      <c r="L1149" s="126"/>
      <c r="M1149" s="126"/>
      <c r="N1149" s="126"/>
      <c r="O1149" s="134" t="s">
        <v>1332</v>
      </c>
      <c r="P1149" s="135"/>
      <c r="Q1149" s="135"/>
      <c r="R1149" s="136"/>
      <c r="S1149" s="134" t="s">
        <v>1332</v>
      </c>
      <c r="T1149" s="136"/>
      <c r="V1149" s="51" t="e">
        <f>$AY$1*#REF!</f>
        <v>#REF!</v>
      </c>
      <c r="AY1149">
        <v>0</v>
      </c>
    </row>
    <row r="1150" spans="1:51" x14ac:dyDescent="0.25">
      <c r="A1150" s="12" t="s">
        <v>1031</v>
      </c>
      <c r="C1150" s="130"/>
      <c r="D1150" s="23"/>
      <c r="E1150" s="23"/>
      <c r="F1150" s="130"/>
      <c r="G1150" s="133"/>
      <c r="H1150" s="130"/>
      <c r="I1150" s="125"/>
      <c r="J1150" s="125"/>
      <c r="K1150" s="133"/>
      <c r="L1150" s="130"/>
      <c r="M1150" s="130"/>
      <c r="N1150" s="130"/>
      <c r="O1150" s="134" t="s">
        <v>1332</v>
      </c>
      <c r="P1150" s="135"/>
      <c r="Q1150" s="135"/>
      <c r="R1150" s="136"/>
      <c r="S1150" s="52">
        <v>30</v>
      </c>
      <c r="T1150" s="52">
        <f>AE$1123*S1150</f>
        <v>1306.0804597701149</v>
      </c>
      <c r="V1150" s="51" t="e">
        <f>$AY$1*#REF!</f>
        <v>#REF!</v>
      </c>
      <c r="AG1150">
        <v>0</v>
      </c>
      <c r="AH1150">
        <v>0</v>
      </c>
      <c r="AY1150">
        <v>0</v>
      </c>
    </row>
    <row r="1151" spans="1:51" x14ac:dyDescent="0.25">
      <c r="A1151" s="12" t="s">
        <v>1032</v>
      </c>
      <c r="H1151" s="52">
        <f t="shared" ref="H1151:H1160" si="273">G1151*$AD$1</f>
        <v>0</v>
      </c>
      <c r="L1151" s="52">
        <f>K1151*AF$1</f>
        <v>0</v>
      </c>
      <c r="O1151" s="52">
        <v>200</v>
      </c>
      <c r="P1151" s="61">
        <v>8700.65</v>
      </c>
      <c r="T1151" s="52">
        <f>AE$1123*S1151</f>
        <v>0</v>
      </c>
      <c r="V1151" s="51">
        <f t="shared" ref="V1151:V1178" si="274">$AY$1*H1153</f>
        <v>0</v>
      </c>
      <c r="AG1151">
        <v>0</v>
      </c>
      <c r="AH1151">
        <v>0</v>
      </c>
      <c r="AY1151">
        <v>0</v>
      </c>
    </row>
    <row r="1152" spans="1:51" x14ac:dyDescent="0.25">
      <c r="A1152" s="12" t="s">
        <v>1033</v>
      </c>
      <c r="H1152" s="52">
        <f t="shared" si="273"/>
        <v>0</v>
      </c>
      <c r="L1152" s="52">
        <f>K1152*AF$1</f>
        <v>0</v>
      </c>
      <c r="O1152" s="60">
        <v>108.7</v>
      </c>
      <c r="P1152" s="61">
        <v>4728.45</v>
      </c>
      <c r="T1152" s="52">
        <f>AE$1123*S1152</f>
        <v>0</v>
      </c>
      <c r="V1152" s="51">
        <f t="shared" si="274"/>
        <v>0</v>
      </c>
      <c r="AG1152">
        <v>0</v>
      </c>
      <c r="AH1152">
        <v>0</v>
      </c>
      <c r="AY1152">
        <v>0</v>
      </c>
    </row>
    <row r="1153" spans="1:51" x14ac:dyDescent="0.25">
      <c r="A1153" s="12" t="s">
        <v>1034</v>
      </c>
      <c r="H1153" s="52">
        <f t="shared" si="273"/>
        <v>0</v>
      </c>
      <c r="L1153" s="52">
        <f>K1153*AF$1</f>
        <v>0</v>
      </c>
      <c r="S1153" s="52">
        <v>15</v>
      </c>
      <c r="T1153" s="52">
        <f>AE$1123*S1153</f>
        <v>653.04022988505744</v>
      </c>
      <c r="V1153" s="51">
        <f t="shared" si="274"/>
        <v>0</v>
      </c>
      <c r="AG1153">
        <v>0</v>
      </c>
      <c r="AH1153">
        <v>0</v>
      </c>
      <c r="AY1153">
        <v>0</v>
      </c>
    </row>
    <row r="1154" spans="1:51" x14ac:dyDescent="0.25">
      <c r="A1154" s="12" t="s">
        <v>1379</v>
      </c>
      <c r="B1154" s="129">
        <v>1</v>
      </c>
      <c r="V1154" s="51">
        <f t="shared" si="274"/>
        <v>0</v>
      </c>
      <c r="AY1154">
        <v>0</v>
      </c>
    </row>
    <row r="1155" spans="1:51" x14ac:dyDescent="0.25">
      <c r="A1155" s="12" t="s">
        <v>1380</v>
      </c>
      <c r="B1155" s="130"/>
      <c r="V1155" s="51">
        <f t="shared" si="274"/>
        <v>0</v>
      </c>
      <c r="AY1155">
        <v>0</v>
      </c>
    </row>
    <row r="1156" spans="1:51" x14ac:dyDescent="0.25">
      <c r="A1156" s="12" t="s">
        <v>1035</v>
      </c>
      <c r="H1156" s="52">
        <f t="shared" si="273"/>
        <v>0</v>
      </c>
      <c r="L1156" s="52">
        <f t="shared" ref="L1156:L1167" si="275">K1156*AF$1</f>
        <v>0</v>
      </c>
      <c r="S1156" s="52">
        <v>30</v>
      </c>
      <c r="T1156" s="52">
        <f t="shared" ref="T1156:T1167" si="276">AE$1123*S1156</f>
        <v>1306.0804597701149</v>
      </c>
      <c r="V1156" s="51">
        <f t="shared" si="274"/>
        <v>0</v>
      </c>
      <c r="AG1156">
        <v>0</v>
      </c>
      <c r="AH1156">
        <v>0</v>
      </c>
      <c r="AY1156">
        <v>0</v>
      </c>
    </row>
    <row r="1157" spans="1:51" x14ac:dyDescent="0.25">
      <c r="A1157" s="12" t="s">
        <v>1036</v>
      </c>
      <c r="H1157" s="52">
        <f t="shared" si="273"/>
        <v>0</v>
      </c>
      <c r="L1157" s="52">
        <f t="shared" si="275"/>
        <v>0</v>
      </c>
      <c r="O1157" s="52">
        <v>125</v>
      </c>
      <c r="P1157" s="52">
        <v>5437</v>
      </c>
      <c r="T1157" s="52">
        <f t="shared" si="276"/>
        <v>0</v>
      </c>
      <c r="V1157" s="51">
        <f t="shared" si="274"/>
        <v>0</v>
      </c>
      <c r="AG1157">
        <v>0</v>
      </c>
      <c r="AH1157">
        <v>0</v>
      </c>
      <c r="AY1157">
        <v>0</v>
      </c>
    </row>
    <row r="1158" spans="1:51" x14ac:dyDescent="0.25">
      <c r="A1158" s="9" t="s">
        <v>1037</v>
      </c>
      <c r="H1158" s="52">
        <f t="shared" si="273"/>
        <v>0</v>
      </c>
      <c r="L1158" s="52">
        <f t="shared" si="275"/>
        <v>0</v>
      </c>
      <c r="O1158" s="60">
        <v>83.6</v>
      </c>
      <c r="P1158" s="60">
        <v>3636.6</v>
      </c>
      <c r="T1158" s="52">
        <f t="shared" si="276"/>
        <v>0</v>
      </c>
      <c r="V1158" s="51">
        <f t="shared" si="274"/>
        <v>0</v>
      </c>
      <c r="AG1158">
        <v>0</v>
      </c>
      <c r="AH1158">
        <v>0</v>
      </c>
      <c r="AY1158">
        <v>0</v>
      </c>
    </row>
    <row r="1159" spans="1:51" x14ac:dyDescent="0.25">
      <c r="A1159" s="12" t="s">
        <v>1038</v>
      </c>
      <c r="H1159" s="52">
        <f t="shared" si="273"/>
        <v>0</v>
      </c>
      <c r="L1159" s="52">
        <f t="shared" si="275"/>
        <v>0</v>
      </c>
      <c r="S1159" s="52">
        <v>40</v>
      </c>
      <c r="T1159" s="52">
        <f t="shared" si="276"/>
        <v>1741.4406130268198</v>
      </c>
      <c r="V1159" s="51">
        <f t="shared" si="274"/>
        <v>14450.340568443973</v>
      </c>
      <c r="AG1159">
        <v>0</v>
      </c>
      <c r="AH1159">
        <v>0</v>
      </c>
      <c r="AY1159">
        <v>0</v>
      </c>
    </row>
    <row r="1160" spans="1:51" x14ac:dyDescent="0.25">
      <c r="A1160" s="12" t="s">
        <v>1039</v>
      </c>
      <c r="H1160" s="52">
        <f t="shared" si="273"/>
        <v>0</v>
      </c>
      <c r="L1160" s="52">
        <f t="shared" si="275"/>
        <v>0</v>
      </c>
      <c r="S1160" s="52">
        <v>10</v>
      </c>
      <c r="T1160" s="52">
        <f t="shared" si="276"/>
        <v>435.36015325670496</v>
      </c>
      <c r="V1160" s="51">
        <f t="shared" si="274"/>
        <v>21147.727632911712</v>
      </c>
      <c r="AG1160">
        <v>0</v>
      </c>
      <c r="AH1160">
        <v>0</v>
      </c>
      <c r="AY1160">
        <v>0</v>
      </c>
    </row>
    <row r="1161" spans="1:51" x14ac:dyDescent="0.25">
      <c r="A1161" s="12" t="s">
        <v>1040</v>
      </c>
      <c r="F1161" s="53">
        <v>662</v>
      </c>
      <c r="G1161" s="53">
        <v>397</v>
      </c>
      <c r="H1161" s="52">
        <f>AY1161</f>
        <v>14932.887913881725</v>
      </c>
      <c r="K1161" s="53">
        <v>903</v>
      </c>
      <c r="L1161" s="52">
        <f t="shared" si="275"/>
        <v>27090</v>
      </c>
      <c r="T1161" s="52">
        <f t="shared" si="276"/>
        <v>0</v>
      </c>
      <c r="V1161" s="51">
        <f t="shared" si="274"/>
        <v>32540.565411055195</v>
      </c>
      <c r="AG1161">
        <v>397.2</v>
      </c>
      <c r="AH1161">
        <v>264.8</v>
      </c>
      <c r="AY1161">
        <v>14932.887913881725</v>
      </c>
    </row>
    <row r="1162" spans="1:51" x14ac:dyDescent="0.25">
      <c r="A1162" s="12" t="s">
        <v>1041</v>
      </c>
      <c r="F1162" s="53">
        <v>969</v>
      </c>
      <c r="G1162" s="53">
        <v>581</v>
      </c>
      <c r="H1162" s="52">
        <f t="shared" ref="H1162:H1167" si="277">AY1162</f>
        <v>21853.924125857135</v>
      </c>
      <c r="K1162" s="53">
        <v>360</v>
      </c>
      <c r="L1162" s="52">
        <f t="shared" si="275"/>
        <v>10800</v>
      </c>
      <c r="T1162" s="52">
        <f t="shared" si="276"/>
        <v>0</v>
      </c>
      <c r="V1162" s="51">
        <f t="shared" si="274"/>
        <v>22458.085971611919</v>
      </c>
      <c r="AG1162">
        <v>581.4</v>
      </c>
      <c r="AH1162">
        <v>387.6</v>
      </c>
      <c r="AY1162">
        <v>21853.924125857135</v>
      </c>
    </row>
    <row r="1163" spans="1:51" x14ac:dyDescent="0.25">
      <c r="A1163" s="12" t="s">
        <v>1042</v>
      </c>
      <c r="F1163" s="53">
        <v>1491</v>
      </c>
      <c r="G1163" s="53">
        <v>894</v>
      </c>
      <c r="H1163" s="52">
        <f t="shared" si="277"/>
        <v>33627.208551663127</v>
      </c>
      <c r="K1163" s="53">
        <v>480</v>
      </c>
      <c r="L1163" s="52">
        <f t="shared" si="275"/>
        <v>14400</v>
      </c>
      <c r="T1163" s="52">
        <f t="shared" si="276"/>
        <v>0</v>
      </c>
      <c r="V1163" s="51">
        <f t="shared" si="274"/>
        <v>0</v>
      </c>
      <c r="AG1163">
        <v>894.6</v>
      </c>
      <c r="AH1163">
        <v>596.4</v>
      </c>
      <c r="AY1163">
        <v>33627.208551663127</v>
      </c>
    </row>
    <row r="1164" spans="1:51" x14ac:dyDescent="0.25">
      <c r="A1164" s="12" t="s">
        <v>1043</v>
      </c>
      <c r="F1164" s="53">
        <v>1029</v>
      </c>
      <c r="G1164" s="53">
        <v>617</v>
      </c>
      <c r="H1164" s="52">
        <f t="shared" si="277"/>
        <v>23208.039906461017</v>
      </c>
      <c r="K1164" s="53">
        <v>450</v>
      </c>
      <c r="L1164" s="52">
        <f t="shared" si="275"/>
        <v>13500</v>
      </c>
      <c r="T1164" s="52">
        <f t="shared" si="276"/>
        <v>0</v>
      </c>
      <c r="V1164" s="51">
        <f t="shared" si="274"/>
        <v>0</v>
      </c>
      <c r="AG1164">
        <v>617.4</v>
      </c>
      <c r="AH1164">
        <v>411.6</v>
      </c>
      <c r="AY1164">
        <v>23208.039906461017</v>
      </c>
    </row>
    <row r="1165" spans="1:51" x14ac:dyDescent="0.25">
      <c r="A1165" s="12" t="s">
        <v>1044</v>
      </c>
      <c r="H1165" s="52">
        <f t="shared" si="277"/>
        <v>0</v>
      </c>
      <c r="L1165" s="52">
        <f t="shared" si="275"/>
        <v>0</v>
      </c>
      <c r="S1165" s="52">
        <v>15</v>
      </c>
      <c r="T1165" s="52">
        <f t="shared" si="276"/>
        <v>653.04022988505744</v>
      </c>
      <c r="V1165" s="51">
        <f t="shared" si="274"/>
        <v>0</v>
      </c>
      <c r="AG1165">
        <v>0</v>
      </c>
      <c r="AH1165">
        <v>0</v>
      </c>
      <c r="AY1165">
        <v>0</v>
      </c>
    </row>
    <row r="1166" spans="1:51" x14ac:dyDescent="0.25">
      <c r="A1166" s="12" t="s">
        <v>1045</v>
      </c>
      <c r="H1166" s="52">
        <f t="shared" si="277"/>
        <v>0</v>
      </c>
      <c r="L1166" s="52">
        <f t="shared" si="275"/>
        <v>0</v>
      </c>
      <c r="O1166" s="60">
        <v>108.7</v>
      </c>
      <c r="P1166" s="61">
        <v>4728.45</v>
      </c>
      <c r="T1166" s="52">
        <f t="shared" si="276"/>
        <v>0</v>
      </c>
      <c r="V1166" s="51">
        <f t="shared" si="274"/>
        <v>4367.8611290006975</v>
      </c>
      <c r="AG1166">
        <v>0</v>
      </c>
      <c r="AH1166">
        <v>0</v>
      </c>
      <c r="AY1166">
        <v>0</v>
      </c>
    </row>
    <row r="1167" spans="1:51" x14ac:dyDescent="0.25">
      <c r="A1167" s="12" t="s">
        <v>1046</v>
      </c>
      <c r="H1167" s="52">
        <f t="shared" si="277"/>
        <v>0</v>
      </c>
      <c r="L1167" s="52">
        <f t="shared" si="275"/>
        <v>0</v>
      </c>
      <c r="O1167" s="52">
        <v>92</v>
      </c>
      <c r="P1167" s="52">
        <v>4002</v>
      </c>
      <c r="T1167" s="52">
        <f t="shared" si="276"/>
        <v>0</v>
      </c>
      <c r="V1167" s="51">
        <f t="shared" si="274"/>
        <v>0</v>
      </c>
      <c r="AG1167">
        <v>0</v>
      </c>
      <c r="AH1167">
        <v>0</v>
      </c>
      <c r="AY1167">
        <v>0</v>
      </c>
    </row>
    <row r="1168" spans="1:51" x14ac:dyDescent="0.25">
      <c r="A1168" s="12" t="s">
        <v>1047</v>
      </c>
      <c r="C1168" s="52">
        <v>53881</v>
      </c>
      <c r="D1168" s="129">
        <v>2100</v>
      </c>
      <c r="E1168" s="129">
        <v>70000</v>
      </c>
      <c r="F1168" s="125">
        <v>200</v>
      </c>
      <c r="G1168" s="125">
        <v>120</v>
      </c>
      <c r="H1168" s="125">
        <f>AY1168</f>
        <v>4513.7192686796143</v>
      </c>
      <c r="I1168" s="23"/>
      <c r="J1168" s="23"/>
      <c r="K1168" s="125" t="s">
        <v>1332</v>
      </c>
      <c r="L1168" s="125"/>
      <c r="M1168" s="125"/>
      <c r="N1168" s="125"/>
      <c r="O1168" s="60">
        <v>108.7</v>
      </c>
      <c r="P1168" s="61">
        <v>4728.45</v>
      </c>
      <c r="S1168" s="125" t="s">
        <v>1346</v>
      </c>
      <c r="T1168" s="125"/>
      <c r="V1168" s="51">
        <f t="shared" si="274"/>
        <v>0</v>
      </c>
      <c r="AG1168">
        <v>120</v>
      </c>
      <c r="AH1168">
        <v>80</v>
      </c>
      <c r="AY1168">
        <v>4513.7192686796143</v>
      </c>
    </row>
    <row r="1169" spans="1:51" x14ac:dyDescent="0.25">
      <c r="A1169" s="12" t="s">
        <v>1048</v>
      </c>
      <c r="D1169" s="126"/>
      <c r="E1169" s="126"/>
      <c r="F1169" s="125"/>
      <c r="G1169" s="125"/>
      <c r="H1169" s="125"/>
      <c r="I1169" s="23"/>
      <c r="J1169" s="23"/>
      <c r="L1169" s="52">
        <f t="shared" ref="L1169:L1181" si="278">K1169*AF$1</f>
        <v>0</v>
      </c>
      <c r="O1169" s="60">
        <v>108.7</v>
      </c>
      <c r="P1169" s="61">
        <v>4728.45</v>
      </c>
      <c r="T1169" s="52">
        <f t="shared" ref="T1169:T1178" si="279">AE$1123*S1169</f>
        <v>0</v>
      </c>
      <c r="V1169" s="51">
        <f t="shared" si="274"/>
        <v>0</v>
      </c>
      <c r="AG1169">
        <v>0</v>
      </c>
      <c r="AH1169">
        <v>0</v>
      </c>
      <c r="AY1169">
        <v>0</v>
      </c>
    </row>
    <row r="1170" spans="1:51" x14ac:dyDescent="0.25">
      <c r="A1170" s="12" t="s">
        <v>1049</v>
      </c>
      <c r="D1170" s="126"/>
      <c r="E1170" s="126"/>
      <c r="F1170" s="125"/>
      <c r="G1170" s="125"/>
      <c r="H1170" s="125"/>
      <c r="I1170" s="23"/>
      <c r="J1170" s="23"/>
      <c r="L1170" s="52">
        <f t="shared" si="278"/>
        <v>0</v>
      </c>
      <c r="T1170" s="52">
        <f t="shared" si="279"/>
        <v>0</v>
      </c>
      <c r="V1170" s="51">
        <f t="shared" si="274"/>
        <v>0</v>
      </c>
      <c r="AG1170">
        <v>0</v>
      </c>
      <c r="AH1170">
        <v>0</v>
      </c>
      <c r="AY1170">
        <v>0</v>
      </c>
    </row>
    <row r="1171" spans="1:51" x14ac:dyDescent="0.25">
      <c r="A1171" s="12" t="s">
        <v>1050</v>
      </c>
      <c r="D1171" s="126"/>
      <c r="E1171" s="126"/>
      <c r="H1171" s="52">
        <f t="shared" ref="H1171:H1174" si="280">G1171*$AD$1</f>
        <v>0</v>
      </c>
      <c r="L1171" s="52">
        <f t="shared" si="278"/>
        <v>0</v>
      </c>
      <c r="O1171" s="52">
        <v>250</v>
      </c>
      <c r="P1171" s="52">
        <v>11125</v>
      </c>
      <c r="T1171" s="52">
        <f t="shared" si="279"/>
        <v>0</v>
      </c>
      <c r="V1171" s="51">
        <f t="shared" si="274"/>
        <v>0</v>
      </c>
      <c r="AG1171">
        <v>0</v>
      </c>
      <c r="AH1171">
        <v>0</v>
      </c>
      <c r="AY1171">
        <v>0</v>
      </c>
    </row>
    <row r="1172" spans="1:51" x14ac:dyDescent="0.25">
      <c r="A1172" s="12" t="s">
        <v>1051</v>
      </c>
      <c r="D1172" s="126"/>
      <c r="E1172" s="126"/>
      <c r="H1172" s="52">
        <f t="shared" si="280"/>
        <v>0</v>
      </c>
      <c r="L1172" s="52">
        <f t="shared" si="278"/>
        <v>0</v>
      </c>
      <c r="O1172" s="52">
        <v>92</v>
      </c>
      <c r="P1172" s="52">
        <v>4002</v>
      </c>
      <c r="T1172" s="52">
        <f t="shared" si="279"/>
        <v>0</v>
      </c>
      <c r="V1172" s="51">
        <f t="shared" si="274"/>
        <v>0</v>
      </c>
      <c r="AG1172">
        <v>0</v>
      </c>
      <c r="AH1172">
        <v>0</v>
      </c>
      <c r="AY1172">
        <v>0</v>
      </c>
    </row>
    <row r="1173" spans="1:51" x14ac:dyDescent="0.25">
      <c r="A1173" s="12" t="s">
        <v>1052</v>
      </c>
      <c r="D1173" s="130"/>
      <c r="E1173" s="130"/>
      <c r="H1173" s="52">
        <f t="shared" si="280"/>
        <v>0</v>
      </c>
      <c r="L1173" s="52">
        <f t="shared" si="278"/>
        <v>0</v>
      </c>
      <c r="O1173" s="60">
        <v>108.7</v>
      </c>
      <c r="P1173" s="61">
        <v>4728.45</v>
      </c>
      <c r="T1173" s="52">
        <f t="shared" si="279"/>
        <v>0</v>
      </c>
      <c r="V1173" s="51">
        <f t="shared" si="274"/>
        <v>13103.583387002092</v>
      </c>
      <c r="AG1173">
        <v>0</v>
      </c>
      <c r="AH1173">
        <v>0</v>
      </c>
      <c r="AY1173">
        <v>0</v>
      </c>
    </row>
    <row r="1174" spans="1:51" x14ac:dyDescent="0.25">
      <c r="A1174" s="12" t="s">
        <v>1053</v>
      </c>
      <c r="H1174" s="52">
        <f t="shared" si="280"/>
        <v>0</v>
      </c>
      <c r="L1174" s="52">
        <f t="shared" si="278"/>
        <v>0</v>
      </c>
      <c r="O1174" s="52">
        <v>66</v>
      </c>
      <c r="P1174" s="52">
        <v>2871</v>
      </c>
      <c r="T1174" s="52">
        <f t="shared" si="279"/>
        <v>0</v>
      </c>
      <c r="V1174" s="51">
        <f t="shared" si="274"/>
        <v>0</v>
      </c>
      <c r="AG1174">
        <v>0</v>
      </c>
      <c r="AH1174">
        <v>0</v>
      </c>
      <c r="AY1174">
        <v>0</v>
      </c>
    </row>
    <row r="1175" spans="1:51" x14ac:dyDescent="0.25">
      <c r="A1175" s="12" t="s">
        <v>1054</v>
      </c>
      <c r="F1175" s="122">
        <v>600</v>
      </c>
      <c r="G1175" s="122">
        <v>360</v>
      </c>
      <c r="H1175" s="125">
        <f>AY1175</f>
        <v>13541.157806038844</v>
      </c>
      <c r="I1175" s="125"/>
      <c r="J1175" s="125"/>
      <c r="L1175" s="52">
        <f t="shared" si="278"/>
        <v>0</v>
      </c>
      <c r="T1175" s="52">
        <f t="shared" si="279"/>
        <v>0</v>
      </c>
      <c r="V1175" s="51">
        <f t="shared" si="274"/>
        <v>0</v>
      </c>
      <c r="AG1175">
        <v>360</v>
      </c>
      <c r="AH1175">
        <v>240</v>
      </c>
      <c r="AY1175">
        <v>13541.157806038844</v>
      </c>
    </row>
    <row r="1176" spans="1:51" x14ac:dyDescent="0.25">
      <c r="A1176" s="12" t="s">
        <v>1055</v>
      </c>
      <c r="F1176" s="122"/>
      <c r="G1176" s="122"/>
      <c r="H1176" s="125"/>
      <c r="I1176" s="125"/>
      <c r="J1176" s="125"/>
      <c r="L1176" s="52">
        <f t="shared" si="278"/>
        <v>0</v>
      </c>
      <c r="T1176" s="52">
        <f t="shared" si="279"/>
        <v>0</v>
      </c>
      <c r="V1176" s="51">
        <f t="shared" si="274"/>
        <v>0</v>
      </c>
      <c r="AG1176">
        <v>0</v>
      </c>
      <c r="AH1176">
        <v>0</v>
      </c>
      <c r="AY1176">
        <v>0</v>
      </c>
    </row>
    <row r="1177" spans="1:51" x14ac:dyDescent="0.25">
      <c r="A1177" s="12" t="s">
        <v>1056</v>
      </c>
      <c r="F1177" s="122"/>
      <c r="G1177" s="122"/>
      <c r="H1177" s="125"/>
      <c r="I1177" s="125"/>
      <c r="J1177" s="125"/>
      <c r="L1177" s="52">
        <f t="shared" si="278"/>
        <v>0</v>
      </c>
      <c r="T1177" s="52">
        <f t="shared" si="279"/>
        <v>0</v>
      </c>
      <c r="V1177" s="51">
        <f t="shared" si="274"/>
        <v>0</v>
      </c>
      <c r="AG1177">
        <v>0</v>
      </c>
      <c r="AH1177">
        <v>0</v>
      </c>
      <c r="AY1177">
        <v>0</v>
      </c>
    </row>
    <row r="1178" spans="1:51" x14ac:dyDescent="0.25">
      <c r="A1178" s="12" t="s">
        <v>1057</v>
      </c>
      <c r="F1178" s="122"/>
      <c r="G1178" s="122"/>
      <c r="H1178" s="125"/>
      <c r="I1178" s="125"/>
      <c r="J1178" s="125"/>
      <c r="L1178" s="52">
        <f t="shared" si="278"/>
        <v>0</v>
      </c>
      <c r="S1178" s="125">
        <v>35</v>
      </c>
      <c r="T1178" s="129">
        <f t="shared" si="279"/>
        <v>1523.7605363984674</v>
      </c>
      <c r="V1178" s="51">
        <f t="shared" si="274"/>
        <v>0</v>
      </c>
      <c r="AG1178">
        <v>0</v>
      </c>
      <c r="AH1178">
        <v>0</v>
      </c>
      <c r="AY1178">
        <v>0</v>
      </c>
    </row>
    <row r="1179" spans="1:51" x14ac:dyDescent="0.25">
      <c r="A1179" s="12" t="s">
        <v>1058</v>
      </c>
      <c r="F1179" s="122"/>
      <c r="G1179" s="122"/>
      <c r="H1179" s="125"/>
      <c r="I1179" s="125"/>
      <c r="J1179" s="125"/>
      <c r="L1179" s="52">
        <f t="shared" si="278"/>
        <v>0</v>
      </c>
      <c r="S1179" s="125"/>
      <c r="T1179" s="126"/>
      <c r="V1179" s="51" t="e">
        <f>$AY$1*#REF!</f>
        <v>#REF!</v>
      </c>
      <c r="AG1179">
        <v>0</v>
      </c>
      <c r="AH1179">
        <v>0</v>
      </c>
      <c r="AY1179">
        <v>0</v>
      </c>
    </row>
    <row r="1180" spans="1:51" x14ac:dyDescent="0.25">
      <c r="A1180" s="12" t="s">
        <v>1059</v>
      </c>
      <c r="F1180" s="122"/>
      <c r="G1180" s="122"/>
      <c r="H1180" s="125"/>
      <c r="I1180" s="125"/>
      <c r="J1180" s="125"/>
      <c r="L1180" s="52">
        <f t="shared" si="278"/>
        <v>0</v>
      </c>
      <c r="S1180" s="125"/>
      <c r="T1180" s="130"/>
      <c r="V1180" s="51">
        <f>$AY$1*H1181</f>
        <v>0</v>
      </c>
      <c r="AG1180">
        <v>0</v>
      </c>
      <c r="AH1180">
        <v>0</v>
      </c>
      <c r="AY1180">
        <v>0</v>
      </c>
    </row>
    <row r="1181" spans="1:51" x14ac:dyDescent="0.25">
      <c r="A1181" s="12" t="s">
        <v>1060</v>
      </c>
      <c r="H1181" s="52">
        <f t="shared" ref="H1181" si="281">G1181*$AD$1</f>
        <v>0</v>
      </c>
      <c r="L1181" s="52">
        <f t="shared" si="278"/>
        <v>0</v>
      </c>
      <c r="S1181" s="52">
        <v>15</v>
      </c>
      <c r="T1181" s="52">
        <f>AE$1123*S1181</f>
        <v>653.04022988505744</v>
      </c>
      <c r="V1181" s="51">
        <f>$AY$1*H1183</f>
        <v>0</v>
      </c>
      <c r="AG1181">
        <v>0</v>
      </c>
      <c r="AH1181">
        <v>0</v>
      </c>
      <c r="AY1181">
        <v>0</v>
      </c>
    </row>
    <row r="1182" spans="1:51" x14ac:dyDescent="0.25">
      <c r="A1182" s="12" t="s">
        <v>1061</v>
      </c>
      <c r="F1182" s="122">
        <v>700</v>
      </c>
      <c r="G1182" s="122">
        <v>420</v>
      </c>
      <c r="H1182" s="125">
        <f>AY1182</f>
        <v>15798.017440378651</v>
      </c>
      <c r="I1182" s="125"/>
      <c r="J1182" s="125"/>
      <c r="K1182" s="122">
        <v>484</v>
      </c>
      <c r="L1182" s="125">
        <f>K1182*AF1</f>
        <v>14520</v>
      </c>
      <c r="M1182" s="129"/>
      <c r="N1182" s="129"/>
      <c r="T1182" s="52">
        <f>AE$1123*S1182</f>
        <v>0</v>
      </c>
      <c r="V1182" s="51">
        <f>$AY$1*H1184</f>
        <v>0</v>
      </c>
      <c r="AG1182">
        <v>420</v>
      </c>
      <c r="AH1182">
        <v>280</v>
      </c>
      <c r="AY1182">
        <v>15798.017440378651</v>
      </c>
    </row>
    <row r="1183" spans="1:51" x14ac:dyDescent="0.25">
      <c r="A1183" s="12" t="s">
        <v>1343</v>
      </c>
      <c r="C1183" s="52">
        <v>53881</v>
      </c>
      <c r="F1183" s="122"/>
      <c r="G1183" s="122"/>
      <c r="H1183" s="125"/>
      <c r="I1183" s="125"/>
      <c r="J1183" s="125"/>
      <c r="K1183" s="122"/>
      <c r="L1183" s="125"/>
      <c r="M1183" s="130"/>
      <c r="N1183" s="130"/>
      <c r="O1183" s="125" t="s">
        <v>1332</v>
      </c>
      <c r="P1183" s="125"/>
      <c r="Q1183" s="125"/>
      <c r="R1183" s="125"/>
      <c r="S1183" s="125" t="s">
        <v>1332</v>
      </c>
      <c r="T1183" s="125"/>
      <c r="V1183" s="51">
        <f>$AY$1*H1185</f>
        <v>0</v>
      </c>
      <c r="AG1183">
        <v>0</v>
      </c>
      <c r="AH1183">
        <v>0</v>
      </c>
      <c r="AY1183">
        <v>0</v>
      </c>
    </row>
    <row r="1184" spans="1:51" x14ac:dyDescent="0.25">
      <c r="A1184" s="12" t="s">
        <v>1062</v>
      </c>
      <c r="H1184" s="52">
        <f t="shared" ref="H1184:H1185" si="282">G1184*$AD$1</f>
        <v>0</v>
      </c>
      <c r="L1184" s="52">
        <f>K1184*AF$1</f>
        <v>0</v>
      </c>
      <c r="S1184" s="52">
        <v>20</v>
      </c>
      <c r="T1184" s="52">
        <f>AE$1123*S1184</f>
        <v>870.72030651340992</v>
      </c>
      <c r="V1184" s="51" t="e">
        <f>$AY$1*#REF!</f>
        <v>#REF!</v>
      </c>
      <c r="AG1184">
        <v>0</v>
      </c>
      <c r="AH1184">
        <v>0</v>
      </c>
      <c r="AY1184">
        <v>0</v>
      </c>
    </row>
    <row r="1185" spans="1:51" x14ac:dyDescent="0.25">
      <c r="A1185" s="12" t="s">
        <v>1063</v>
      </c>
      <c r="H1185" s="52">
        <f t="shared" si="282"/>
        <v>0</v>
      </c>
      <c r="L1185" s="52">
        <f>K1185*AF$1</f>
        <v>0</v>
      </c>
      <c r="S1185" s="52">
        <v>35</v>
      </c>
      <c r="T1185" s="52">
        <f>AE$1123*S1185</f>
        <v>1523.7605363984674</v>
      </c>
      <c r="V1185" s="51" t="e">
        <f>$AY$1*#REF!</f>
        <v>#REF!</v>
      </c>
      <c r="AG1185">
        <v>0</v>
      </c>
      <c r="AH1185">
        <v>0</v>
      </c>
      <c r="AY1185">
        <v>0</v>
      </c>
    </row>
    <row r="1186" spans="1:51" x14ac:dyDescent="0.25">
      <c r="A1186" s="12" t="s">
        <v>1064</v>
      </c>
      <c r="F1186" s="53">
        <v>700</v>
      </c>
      <c r="G1186" s="53">
        <v>420</v>
      </c>
      <c r="H1186" s="52">
        <f>AY1186</f>
        <v>15798.017440378651</v>
      </c>
      <c r="L1186" s="52">
        <f>K1186*AF$1</f>
        <v>0</v>
      </c>
      <c r="O1186" s="52">
        <v>301</v>
      </c>
      <c r="P1186" s="60">
        <v>13093.5</v>
      </c>
      <c r="T1186" s="52">
        <f>AE$1123*S1186</f>
        <v>0</v>
      </c>
      <c r="V1186" s="51">
        <f>$AY$1*H1187</f>
        <v>528402.0000808594</v>
      </c>
      <c r="AG1186">
        <v>420</v>
      </c>
      <c r="AH1186">
        <v>280</v>
      </c>
      <c r="AY1186">
        <v>15798.017440378651</v>
      </c>
    </row>
    <row r="1187" spans="1:51" x14ac:dyDescent="0.25">
      <c r="A1187" s="19" t="s">
        <v>638</v>
      </c>
      <c r="B1187" s="20">
        <f t="shared" ref="B1187:T1187" si="283">SUM(B1124:B1186)</f>
        <v>1</v>
      </c>
      <c r="C1187" s="20">
        <f t="shared" si="283"/>
        <v>161643</v>
      </c>
      <c r="D1187" s="20">
        <f t="shared" si="283"/>
        <v>2100</v>
      </c>
      <c r="E1187" s="20">
        <f t="shared" si="283"/>
        <v>70000</v>
      </c>
      <c r="F1187" s="20">
        <f t="shared" si="283"/>
        <v>40610.846845090127</v>
      </c>
      <c r="G1187" s="20">
        <f t="shared" si="283"/>
        <v>14517</v>
      </c>
      <c r="H1187" s="20">
        <f t="shared" si="283"/>
        <v>546047.18852851645</v>
      </c>
      <c r="I1187" s="20">
        <f t="shared" si="283"/>
        <v>0</v>
      </c>
      <c r="J1187" s="20">
        <f t="shared" si="283"/>
        <v>0</v>
      </c>
      <c r="K1187" s="20">
        <f t="shared" si="283"/>
        <v>7819.4</v>
      </c>
      <c r="L1187" s="20">
        <f t="shared" si="283"/>
        <v>234582</v>
      </c>
      <c r="M1187" s="20">
        <f t="shared" si="283"/>
        <v>0</v>
      </c>
      <c r="N1187" s="20">
        <f t="shared" si="283"/>
        <v>0</v>
      </c>
      <c r="O1187" s="42">
        <f t="shared" si="283"/>
        <v>1833.1000000000001</v>
      </c>
      <c r="P1187" s="20">
        <f t="shared" si="283"/>
        <v>79989.999999999985</v>
      </c>
      <c r="Q1187" s="20">
        <f t="shared" si="283"/>
        <v>0</v>
      </c>
      <c r="R1187" s="20">
        <f t="shared" si="283"/>
        <v>0</v>
      </c>
      <c r="S1187" s="20">
        <f t="shared" si="283"/>
        <v>783</v>
      </c>
      <c r="T1187" s="20">
        <f t="shared" si="283"/>
        <v>34088.699999999983</v>
      </c>
      <c r="U1187" s="34"/>
      <c r="V1187" s="51">
        <f>$AY$1*H1190</f>
        <v>0</v>
      </c>
      <c r="W1187" s="34"/>
      <c r="X1187" s="34"/>
      <c r="Y1187" s="34"/>
      <c r="Z1187" s="34"/>
      <c r="AA1187" s="34"/>
      <c r="AB1187" s="34"/>
      <c r="AC1187" s="34"/>
      <c r="AG1187">
        <v>14522.4</v>
      </c>
      <c r="AH1187">
        <v>9681.6</v>
      </c>
      <c r="AY1187">
        <v>546047.18852851633</v>
      </c>
    </row>
    <row r="1188" spans="1:51" hidden="1" x14ac:dyDescent="0.25">
      <c r="A1188" s="19" t="s">
        <v>1425</v>
      </c>
      <c r="B1188" s="20"/>
      <c r="C1188" s="20"/>
      <c r="D1188" s="20">
        <v>2100</v>
      </c>
      <c r="E1188" s="20">
        <v>70000</v>
      </c>
      <c r="F1188" s="20">
        <v>42510.846845090127</v>
      </c>
      <c r="G1188" s="20"/>
      <c r="H1188" s="20"/>
      <c r="I1188" s="20">
        <v>1900</v>
      </c>
      <c r="J1188" s="20">
        <v>73853.761917621858</v>
      </c>
      <c r="K1188" s="20"/>
      <c r="L1188" s="20"/>
      <c r="M1188" s="20">
        <v>180</v>
      </c>
      <c r="N1188" s="20">
        <v>5400</v>
      </c>
      <c r="O1188" s="42"/>
      <c r="P1188" s="20"/>
      <c r="Q1188" s="20">
        <v>0</v>
      </c>
      <c r="R1188" s="20">
        <v>0</v>
      </c>
      <c r="S1188" s="20"/>
      <c r="T1188" s="20"/>
      <c r="U1188" s="34"/>
      <c r="V1188" s="51">
        <f>$AY$1*H1191</f>
        <v>0</v>
      </c>
      <c r="W1188" s="34"/>
      <c r="X1188" s="34"/>
      <c r="Y1188" s="34"/>
      <c r="Z1188" s="34"/>
      <c r="AA1188" s="34"/>
      <c r="AB1188" s="34"/>
      <c r="AC1188" s="34"/>
      <c r="AY1188">
        <v>0</v>
      </c>
    </row>
    <row r="1189" spans="1:51" x14ac:dyDescent="0.25">
      <c r="A1189" s="19" t="s">
        <v>1448</v>
      </c>
      <c r="B1189" s="20"/>
      <c r="C1189" s="20"/>
      <c r="D1189" s="20"/>
      <c r="E1189" s="20"/>
      <c r="F1189" s="20"/>
      <c r="G1189" s="123">
        <f>H1187/G1187</f>
        <v>37.614327238996793</v>
      </c>
      <c r="H1189" s="124"/>
      <c r="I1189" s="20"/>
      <c r="J1189" s="20"/>
      <c r="K1189" s="123">
        <f>L1187/K1187</f>
        <v>30</v>
      </c>
      <c r="L1189" s="124"/>
      <c r="M1189" s="20"/>
      <c r="N1189" s="20"/>
      <c r="O1189" s="123">
        <f>P1187/O1187</f>
        <v>43.636462822541041</v>
      </c>
      <c r="P1189" s="124"/>
      <c r="Q1189" s="20"/>
      <c r="R1189" s="20"/>
      <c r="S1189" s="123">
        <f>T1187/S1187</f>
        <v>43.536015325670476</v>
      </c>
      <c r="T1189" s="124"/>
      <c r="U1189" s="34"/>
      <c r="W1189" s="34"/>
      <c r="X1189" s="34"/>
      <c r="Y1189" s="34"/>
      <c r="Z1189" s="34"/>
      <c r="AA1189" s="34"/>
      <c r="AB1189" s="34"/>
      <c r="AC1189" s="34"/>
    </row>
    <row r="1190" spans="1:51" x14ac:dyDescent="0.25">
      <c r="A1190" s="127" t="s">
        <v>1066</v>
      </c>
      <c r="B1190" s="127"/>
      <c r="C1190" s="127"/>
      <c r="D1190" s="127"/>
      <c r="E1190" s="127"/>
      <c r="F1190" s="127"/>
      <c r="G1190" s="127"/>
      <c r="H1190" s="127"/>
      <c r="I1190" s="127"/>
      <c r="J1190" s="127"/>
      <c r="K1190" s="127"/>
      <c r="L1190" s="127"/>
      <c r="M1190" s="127"/>
      <c r="N1190" s="127"/>
      <c r="O1190" s="127"/>
      <c r="P1190" s="127"/>
      <c r="Q1190" s="127"/>
      <c r="R1190" s="127"/>
      <c r="S1190" s="127"/>
      <c r="T1190" s="127"/>
      <c r="U1190" s="32"/>
      <c r="V1190" s="51">
        <f>$AY$1*H1192</f>
        <v>0</v>
      </c>
      <c r="W1190" s="32"/>
      <c r="X1190" s="32"/>
      <c r="Y1190" s="32"/>
      <c r="Z1190" s="32"/>
      <c r="AA1190" s="32"/>
      <c r="AB1190" s="32"/>
      <c r="AC1190" s="32"/>
      <c r="AE1190">
        <v>55.37777777777778</v>
      </c>
      <c r="AG1190">
        <v>0</v>
      </c>
      <c r="AH1190">
        <v>0</v>
      </c>
      <c r="AY1190">
        <v>0</v>
      </c>
    </row>
    <row r="1191" spans="1:51" x14ac:dyDescent="0.25">
      <c r="A1191" s="12" t="s">
        <v>1067</v>
      </c>
      <c r="H1191" s="52">
        <f t="shared" ref="H1191:H1193" si="284">G1191*$AD$1</f>
        <v>0</v>
      </c>
      <c r="L1191" s="52">
        <f>K1191*AF$1</f>
        <v>0</v>
      </c>
      <c r="O1191" s="52">
        <v>120</v>
      </c>
      <c r="P1191" s="52">
        <v>5640</v>
      </c>
      <c r="T1191" s="52">
        <f t="shared" ref="T1191:T1196" si="285">S1191*AE$1190</f>
        <v>0</v>
      </c>
      <c r="V1191" s="51">
        <f>$AY$1*H1193</f>
        <v>0</v>
      </c>
      <c r="AG1191">
        <v>0</v>
      </c>
      <c r="AH1191">
        <v>0</v>
      </c>
      <c r="AY1191">
        <v>0</v>
      </c>
    </row>
    <row r="1192" spans="1:51" x14ac:dyDescent="0.25">
      <c r="A1192" s="9" t="s">
        <v>1068</v>
      </c>
      <c r="H1192" s="52">
        <f t="shared" si="284"/>
        <v>0</v>
      </c>
      <c r="L1192" s="52">
        <f>K1192*AF$1</f>
        <v>0</v>
      </c>
      <c r="O1192" s="52">
        <v>50</v>
      </c>
      <c r="P1192" s="52">
        <v>2400</v>
      </c>
      <c r="T1192" s="52">
        <f t="shared" si="285"/>
        <v>0</v>
      </c>
      <c r="V1192" s="51">
        <f>$AY$1*H1194</f>
        <v>0</v>
      </c>
      <c r="AG1192">
        <v>0</v>
      </c>
      <c r="AH1192">
        <v>0</v>
      </c>
      <c r="AY1192">
        <v>0</v>
      </c>
    </row>
    <row r="1193" spans="1:51" x14ac:dyDescent="0.25">
      <c r="A1193" s="16" t="s">
        <v>1069</v>
      </c>
      <c r="F1193" s="71"/>
      <c r="G1193" s="71"/>
      <c r="H1193" s="52">
        <f t="shared" si="284"/>
        <v>0</v>
      </c>
      <c r="L1193" s="52">
        <f>K1193*AF$1</f>
        <v>0</v>
      </c>
      <c r="O1193" s="52">
        <v>40</v>
      </c>
      <c r="P1193" s="52">
        <v>1920</v>
      </c>
      <c r="T1193" s="52">
        <f t="shared" si="285"/>
        <v>0</v>
      </c>
      <c r="V1193" s="51">
        <f>$AY$1*H1195</f>
        <v>0</v>
      </c>
      <c r="AG1193">
        <v>0</v>
      </c>
      <c r="AH1193">
        <v>0</v>
      </c>
      <c r="AY1193">
        <v>0</v>
      </c>
    </row>
    <row r="1194" spans="1:51" x14ac:dyDescent="0.25">
      <c r="A1194" s="14" t="s">
        <v>1070</v>
      </c>
      <c r="D1194" s="129">
        <v>1756</v>
      </c>
      <c r="E1194" s="129">
        <f>56628+1320</f>
        <v>57948</v>
      </c>
      <c r="F1194" s="122">
        <v>350</v>
      </c>
      <c r="G1194" s="122"/>
      <c r="H1194" s="122"/>
      <c r="I1194" s="125"/>
      <c r="J1194" s="125"/>
      <c r="K1194" s="122">
        <v>337</v>
      </c>
      <c r="L1194" s="125">
        <f>K1194*AF1</f>
        <v>10110</v>
      </c>
      <c r="O1194" s="54"/>
      <c r="P1194" s="54"/>
      <c r="Q1194" s="54"/>
      <c r="R1194" s="54"/>
      <c r="T1194" s="52">
        <f t="shared" si="285"/>
        <v>0</v>
      </c>
      <c r="V1194" s="51" t="e">
        <f>$AY$1*#REF!</f>
        <v>#REF!</v>
      </c>
      <c r="AG1194">
        <v>210</v>
      </c>
      <c r="AH1194">
        <v>140</v>
      </c>
      <c r="AY1194" t="e">
        <v>#VALUE!</v>
      </c>
    </row>
    <row r="1195" spans="1:51" x14ac:dyDescent="0.25">
      <c r="A1195" s="14" t="s">
        <v>1071</v>
      </c>
      <c r="D1195" s="126"/>
      <c r="E1195" s="126"/>
      <c r="F1195" s="122"/>
      <c r="G1195" s="122"/>
      <c r="H1195" s="122"/>
      <c r="I1195" s="125"/>
      <c r="J1195" s="125"/>
      <c r="K1195" s="122"/>
      <c r="L1195" s="125"/>
      <c r="O1195" s="54"/>
      <c r="P1195" s="54"/>
      <c r="Q1195" s="54"/>
      <c r="R1195" s="54"/>
      <c r="S1195" s="53"/>
      <c r="T1195" s="52">
        <f t="shared" si="285"/>
        <v>0</v>
      </c>
      <c r="V1195" s="51" t="e">
        <f>$AY$1*#REF!</f>
        <v>#REF!</v>
      </c>
      <c r="AG1195">
        <v>0</v>
      </c>
      <c r="AH1195">
        <v>0</v>
      </c>
      <c r="AY1195">
        <v>0</v>
      </c>
    </row>
    <row r="1196" spans="1:51" x14ac:dyDescent="0.25">
      <c r="A1196" s="9" t="s">
        <v>1073</v>
      </c>
      <c r="D1196" s="126"/>
      <c r="E1196" s="126"/>
      <c r="H1196" s="52">
        <f t="shared" ref="H1196" si="286">G1196*$AD$1</f>
        <v>0</v>
      </c>
      <c r="L1196" s="52">
        <f>K1196*AF$1</f>
        <v>0</v>
      </c>
      <c r="O1196" s="52">
        <v>300</v>
      </c>
      <c r="P1196" s="52">
        <v>14400</v>
      </c>
      <c r="T1196" s="52">
        <f t="shared" si="285"/>
        <v>0</v>
      </c>
      <c r="V1196" s="51" t="e">
        <f>$AY$1*H1198</f>
        <v>#VALUE!</v>
      </c>
      <c r="AG1196">
        <v>0</v>
      </c>
      <c r="AH1196">
        <v>0</v>
      </c>
      <c r="AY1196">
        <v>0</v>
      </c>
    </row>
    <row r="1197" spans="1:51" x14ac:dyDescent="0.25">
      <c r="A1197" s="14" t="s">
        <v>1072</v>
      </c>
      <c r="C1197" s="52">
        <f>188549/3</f>
        <v>62849.666666666664</v>
      </c>
      <c r="D1197" s="126"/>
      <c r="E1197" s="126"/>
      <c r="F1197" s="53">
        <v>573</v>
      </c>
      <c r="G1197" s="53">
        <v>573</v>
      </c>
      <c r="H1197" s="52">
        <f>AY1197</f>
        <v>21553.00950794516</v>
      </c>
      <c r="K1197" s="52">
        <v>225</v>
      </c>
      <c r="L1197" s="52">
        <f>K1197*AF$1</f>
        <v>6750</v>
      </c>
      <c r="O1197" s="125" t="s">
        <v>1348</v>
      </c>
      <c r="P1197" s="125"/>
      <c r="Q1197" s="125"/>
      <c r="R1197" s="125"/>
      <c r="S1197" s="125" t="s">
        <v>1346</v>
      </c>
      <c r="T1197" s="125"/>
      <c r="V1197" s="51">
        <f>$AY$1*H1199</f>
        <v>0</v>
      </c>
      <c r="AG1197">
        <v>343.8</v>
      </c>
      <c r="AH1197">
        <v>229.20000000000002</v>
      </c>
      <c r="AY1197">
        <v>21553.00950794516</v>
      </c>
    </row>
    <row r="1198" spans="1:51" x14ac:dyDescent="0.25">
      <c r="A1198" s="14" t="s">
        <v>1309</v>
      </c>
      <c r="D1198" s="130"/>
      <c r="E1198" s="130"/>
      <c r="F1198" s="53">
        <v>620</v>
      </c>
      <c r="G1198" s="53" t="s">
        <v>1386</v>
      </c>
      <c r="H1198" s="53" t="s">
        <v>1386</v>
      </c>
      <c r="K1198" s="52">
        <v>297</v>
      </c>
      <c r="L1198" s="52">
        <f>K1198*AF$1</f>
        <v>8910</v>
      </c>
      <c r="T1198" s="52">
        <f>S1198*AE$1190</f>
        <v>0</v>
      </c>
      <c r="V1198" s="51">
        <f>$AY$1*H1200</f>
        <v>0</v>
      </c>
      <c r="AG1198">
        <v>372</v>
      </c>
      <c r="AH1198">
        <v>248</v>
      </c>
      <c r="AY1198" t="e">
        <v>#VALUE!</v>
      </c>
    </row>
    <row r="1199" spans="1:51" x14ac:dyDescent="0.25">
      <c r="A1199" s="9" t="s">
        <v>1074</v>
      </c>
      <c r="C1199" s="52">
        <f>188549/3</f>
        <v>62849.666666666664</v>
      </c>
      <c r="D1199" s="129">
        <v>1379</v>
      </c>
      <c r="E1199" s="129">
        <v>45507</v>
      </c>
      <c r="F1199" s="125" t="s">
        <v>1332</v>
      </c>
      <c r="G1199" s="125"/>
      <c r="H1199" s="125"/>
      <c r="I1199" s="125"/>
      <c r="J1199" s="125"/>
      <c r="K1199" s="125" t="s">
        <v>1332</v>
      </c>
      <c r="L1199" s="125"/>
      <c r="M1199" s="125"/>
      <c r="N1199" s="125"/>
      <c r="O1199" s="125" t="s">
        <v>1332</v>
      </c>
      <c r="P1199" s="125"/>
      <c r="Q1199" s="125"/>
      <c r="R1199" s="125"/>
      <c r="S1199" s="125" t="s">
        <v>1332</v>
      </c>
      <c r="T1199" s="125"/>
      <c r="V1199" s="51">
        <f>$AY$1*H1201</f>
        <v>0</v>
      </c>
      <c r="AG1199" t="e">
        <v>#VALUE!</v>
      </c>
      <c r="AH1199" t="e">
        <v>#VALUE!</v>
      </c>
      <c r="AY1199">
        <v>0</v>
      </c>
    </row>
    <row r="1200" spans="1:51" x14ac:dyDescent="0.25">
      <c r="A1200" s="9" t="s">
        <v>1075</v>
      </c>
      <c r="D1200" s="130"/>
      <c r="E1200" s="130"/>
      <c r="H1200" s="52">
        <f t="shared" ref="H1200:H1202" si="287">G1200*$AD$1</f>
        <v>0</v>
      </c>
      <c r="L1200" s="52">
        <f>K1200*AF$1</f>
        <v>0</v>
      </c>
      <c r="S1200" s="52">
        <v>27</v>
      </c>
      <c r="T1200" s="52">
        <f>S1200*AE$1190</f>
        <v>1495.2</v>
      </c>
      <c r="V1200" s="51" t="e">
        <f>$AY$1*#REF!</f>
        <v>#REF!</v>
      </c>
      <c r="AG1200">
        <v>0</v>
      </c>
      <c r="AH1200">
        <v>0</v>
      </c>
      <c r="AY1200">
        <v>0</v>
      </c>
    </row>
    <row r="1201" spans="1:51" x14ac:dyDescent="0.25">
      <c r="A1201" s="9" t="s">
        <v>1322</v>
      </c>
      <c r="B1201" s="52">
        <v>1</v>
      </c>
      <c r="H1201" s="52">
        <f t="shared" si="287"/>
        <v>0</v>
      </c>
      <c r="L1201" s="52">
        <f>K1201*AF$1</f>
        <v>0</v>
      </c>
      <c r="T1201" s="52">
        <f>S1201*AE$1190</f>
        <v>0</v>
      </c>
      <c r="V1201" s="51">
        <f>$AY$1*H1202</f>
        <v>0</v>
      </c>
      <c r="AG1201">
        <v>0</v>
      </c>
      <c r="AH1201">
        <v>0</v>
      </c>
      <c r="AY1201">
        <v>0</v>
      </c>
    </row>
    <row r="1202" spans="1:51" x14ac:dyDescent="0.25">
      <c r="A1202" s="9" t="s">
        <v>1076</v>
      </c>
      <c r="H1202" s="52">
        <f t="shared" si="287"/>
        <v>0</v>
      </c>
      <c r="L1202" s="52">
        <f>K1202*AF$1</f>
        <v>0</v>
      </c>
      <c r="S1202" s="52">
        <v>36</v>
      </c>
      <c r="T1202" s="52">
        <f>S1202*AE$1190</f>
        <v>1993.6000000000001</v>
      </c>
      <c r="V1202" s="51">
        <f>$AY$1*H1204</f>
        <v>0</v>
      </c>
      <c r="AG1202">
        <v>0</v>
      </c>
      <c r="AH1202">
        <v>0</v>
      </c>
      <c r="AY1202">
        <v>0</v>
      </c>
    </row>
    <row r="1203" spans="1:51" x14ac:dyDescent="0.25">
      <c r="A1203" s="9" t="s">
        <v>1310</v>
      </c>
      <c r="F1203" s="52">
        <v>450</v>
      </c>
      <c r="G1203" s="52">
        <v>353</v>
      </c>
      <c r="H1203" s="52">
        <f>AY1203</f>
        <v>13277.857515365866</v>
      </c>
      <c r="I1203" s="52">
        <v>450</v>
      </c>
      <c r="J1203" s="52">
        <f>I1203*AD$1</f>
        <v>17491.680454173598</v>
      </c>
      <c r="L1203" s="52">
        <f>K1203*AF$1</f>
        <v>0</v>
      </c>
      <c r="T1203" s="52">
        <f>S1203*AE$1190</f>
        <v>0</v>
      </c>
      <c r="V1203" s="51" t="e">
        <f>$AY$1*#REF!</f>
        <v>#REF!</v>
      </c>
      <c r="AG1203">
        <v>0</v>
      </c>
      <c r="AH1203">
        <v>0</v>
      </c>
      <c r="AY1203">
        <v>13277.857515365866</v>
      </c>
    </row>
    <row r="1204" spans="1:51" x14ac:dyDescent="0.25">
      <c r="A1204" s="9" t="s">
        <v>1077</v>
      </c>
      <c r="C1204" s="52">
        <f>188549/3</f>
        <v>62849.666666666664</v>
      </c>
      <c r="D1204" s="52">
        <v>40</v>
      </c>
      <c r="E1204" s="52">
        <v>1320</v>
      </c>
      <c r="F1204" s="125" t="s">
        <v>1332</v>
      </c>
      <c r="G1204" s="125"/>
      <c r="H1204" s="125"/>
      <c r="K1204" s="125" t="s">
        <v>1332</v>
      </c>
      <c r="L1204" s="125"/>
      <c r="M1204" s="125"/>
      <c r="N1204" s="125"/>
      <c r="O1204" s="125" t="s">
        <v>1332</v>
      </c>
      <c r="P1204" s="125"/>
      <c r="Q1204" s="125"/>
      <c r="R1204" s="125"/>
      <c r="S1204" s="125" t="s">
        <v>1346</v>
      </c>
      <c r="T1204" s="125"/>
      <c r="V1204" s="51" t="e">
        <f>$AY$1*#REF!</f>
        <v>#REF!</v>
      </c>
      <c r="AG1204" t="e">
        <v>#VALUE!</v>
      </c>
      <c r="AH1204" t="e">
        <v>#VALUE!</v>
      </c>
      <c r="AY1204">
        <v>0</v>
      </c>
    </row>
    <row r="1205" spans="1:51" x14ac:dyDescent="0.25">
      <c r="A1205" s="19" t="s">
        <v>638</v>
      </c>
      <c r="B1205" s="20">
        <f t="shared" ref="B1205:T1205" si="288">SUM(B1191:B1204)</f>
        <v>1</v>
      </c>
      <c r="C1205" s="20">
        <f t="shared" si="288"/>
        <v>188549</v>
      </c>
      <c r="D1205" s="20">
        <f t="shared" si="288"/>
        <v>3175</v>
      </c>
      <c r="E1205" s="20">
        <f t="shared" si="288"/>
        <v>104775</v>
      </c>
      <c r="F1205" s="20">
        <f t="shared" si="288"/>
        <v>1993</v>
      </c>
      <c r="G1205" s="20">
        <f t="shared" si="288"/>
        <v>926</v>
      </c>
      <c r="H1205" s="20">
        <f t="shared" si="288"/>
        <v>34830.867023311024</v>
      </c>
      <c r="I1205" s="20">
        <f t="shared" si="288"/>
        <v>450</v>
      </c>
      <c r="J1205" s="20">
        <f t="shared" si="288"/>
        <v>17491.680454173598</v>
      </c>
      <c r="K1205" s="20">
        <f t="shared" si="288"/>
        <v>859</v>
      </c>
      <c r="L1205" s="20">
        <f t="shared" si="288"/>
        <v>25770</v>
      </c>
      <c r="M1205" s="20">
        <f t="shared" si="288"/>
        <v>0</v>
      </c>
      <c r="N1205" s="20">
        <f t="shared" si="288"/>
        <v>0</v>
      </c>
      <c r="O1205" s="20">
        <f t="shared" si="288"/>
        <v>510</v>
      </c>
      <c r="P1205" s="20">
        <f t="shared" si="288"/>
        <v>24360</v>
      </c>
      <c r="Q1205" s="20">
        <f t="shared" si="288"/>
        <v>0</v>
      </c>
      <c r="R1205" s="20">
        <f t="shared" si="288"/>
        <v>0</v>
      </c>
      <c r="S1205" s="20">
        <f t="shared" si="288"/>
        <v>63</v>
      </c>
      <c r="T1205" s="20">
        <f t="shared" si="288"/>
        <v>3488.8</v>
      </c>
      <c r="U1205" s="20"/>
      <c r="V1205" s="51">
        <f>$AY$1*H1208</f>
        <v>0</v>
      </c>
      <c r="W1205" s="20"/>
      <c r="X1205" s="20"/>
      <c r="Y1205" s="20"/>
      <c r="Z1205" s="20"/>
      <c r="AA1205" s="20"/>
      <c r="AB1205" s="20"/>
      <c r="AC1205" s="20"/>
      <c r="AD1205" s="20">
        <f>SUM(AD1191:AD1204)</f>
        <v>0</v>
      </c>
      <c r="AE1205" s="20">
        <f>SUM(AE1191:AE1204)</f>
        <v>0</v>
      </c>
      <c r="AG1205">
        <v>925.8</v>
      </c>
      <c r="AH1205">
        <v>617.20000000000005</v>
      </c>
      <c r="AY1205">
        <v>34830.867023311024</v>
      </c>
    </row>
    <row r="1206" spans="1:51" hidden="1" x14ac:dyDescent="0.25">
      <c r="A1206" s="19" t="s">
        <v>1425</v>
      </c>
      <c r="B1206" s="20"/>
      <c r="C1206" s="20"/>
      <c r="D1206" s="20">
        <v>4401</v>
      </c>
      <c r="E1206" s="20">
        <v>145233</v>
      </c>
      <c r="F1206" s="20">
        <v>2658</v>
      </c>
      <c r="G1206" s="20"/>
      <c r="H1206" s="20"/>
      <c r="I1206" s="20">
        <v>1115</v>
      </c>
      <c r="J1206" s="20">
        <v>43340.497125341251</v>
      </c>
      <c r="K1206" s="20"/>
      <c r="L1206" s="20"/>
      <c r="M1206" s="20">
        <v>234</v>
      </c>
      <c r="N1206" s="20">
        <v>7020</v>
      </c>
      <c r="O1206" s="20"/>
      <c r="P1206" s="20"/>
      <c r="Q1206" s="20">
        <v>0</v>
      </c>
      <c r="R1206" s="20">
        <v>0</v>
      </c>
      <c r="S1206" s="20"/>
      <c r="T1206" s="20"/>
      <c r="U1206" s="34"/>
      <c r="V1206" s="51">
        <f>$AY$1*H1209</f>
        <v>0</v>
      </c>
      <c r="W1206" s="34"/>
      <c r="X1206" s="34"/>
      <c r="Y1206" s="34"/>
      <c r="Z1206" s="34"/>
      <c r="AA1206" s="34"/>
      <c r="AB1206" s="34"/>
      <c r="AC1206" s="34"/>
      <c r="AD1206" s="34"/>
      <c r="AE1206" s="34"/>
      <c r="AY1206">
        <v>0</v>
      </c>
    </row>
    <row r="1207" spans="1:51" x14ac:dyDescent="0.25">
      <c r="A1207" s="19" t="s">
        <v>1448</v>
      </c>
      <c r="B1207" s="20"/>
      <c r="C1207" s="20"/>
      <c r="D1207" s="20"/>
      <c r="E1207" s="20"/>
      <c r="F1207" s="20"/>
      <c r="G1207" s="123">
        <f>H1205/G1205</f>
        <v>37.614327238996786</v>
      </c>
      <c r="H1207" s="124"/>
      <c r="I1207" s="20"/>
      <c r="J1207" s="20"/>
      <c r="K1207" s="123">
        <f>L1205/K1205</f>
        <v>30</v>
      </c>
      <c r="L1207" s="124"/>
      <c r="M1207" s="20"/>
      <c r="N1207" s="20"/>
      <c r="O1207" s="123">
        <f>P1205/O1205</f>
        <v>47.764705882352942</v>
      </c>
      <c r="P1207" s="124"/>
      <c r="Q1207" s="20"/>
      <c r="R1207" s="20"/>
      <c r="S1207" s="123">
        <f>T1205/S1205</f>
        <v>55.37777777777778</v>
      </c>
      <c r="T1207" s="124"/>
      <c r="U1207" s="34"/>
      <c r="W1207" s="34"/>
      <c r="X1207" s="34"/>
      <c r="Y1207" s="34"/>
      <c r="Z1207" s="34"/>
      <c r="AA1207" s="34"/>
      <c r="AB1207" s="34"/>
      <c r="AC1207" s="34"/>
      <c r="AD1207" s="34"/>
      <c r="AE1207" s="34"/>
    </row>
    <row r="1208" spans="1:51" x14ac:dyDescent="0.25">
      <c r="A1208" s="127" t="s">
        <v>1078</v>
      </c>
      <c r="B1208" s="127"/>
      <c r="C1208" s="127"/>
      <c r="D1208" s="127"/>
      <c r="E1208" s="127"/>
      <c r="F1208" s="127"/>
      <c r="G1208" s="127"/>
      <c r="H1208" s="127"/>
      <c r="I1208" s="127"/>
      <c r="J1208" s="127"/>
      <c r="K1208" s="127"/>
      <c r="L1208" s="127"/>
      <c r="M1208" s="127"/>
      <c r="N1208" s="127"/>
      <c r="O1208" s="127"/>
      <c r="P1208" s="127"/>
      <c r="Q1208" s="127"/>
      <c r="R1208" s="127"/>
      <c r="S1208" s="127"/>
      <c r="T1208" s="127"/>
      <c r="U1208" s="32"/>
      <c r="V1208" s="51">
        <f t="shared" ref="V1208:V1271" si="289">$AY$1*H1210</f>
        <v>0</v>
      </c>
      <c r="W1208" s="32"/>
      <c r="X1208" s="32"/>
      <c r="Y1208" s="32"/>
      <c r="Z1208" s="32"/>
      <c r="AA1208" s="32"/>
      <c r="AB1208" s="32"/>
      <c r="AC1208" s="32"/>
      <c r="AE1208">
        <v>40.178386114494515</v>
      </c>
      <c r="AG1208">
        <v>0</v>
      </c>
      <c r="AH1208">
        <v>0</v>
      </c>
      <c r="AY1208">
        <v>0</v>
      </c>
    </row>
    <row r="1209" spans="1:51" x14ac:dyDescent="0.25">
      <c r="A1209" s="14" t="s">
        <v>1079</v>
      </c>
      <c r="C1209" s="53"/>
      <c r="D1209" s="53"/>
      <c r="E1209" s="53"/>
      <c r="F1209" s="53"/>
      <c r="G1209" s="53"/>
      <c r="H1209" s="52">
        <f t="shared" ref="H1209:H1211" si="290">G1209*$AD$1</f>
        <v>0</v>
      </c>
      <c r="K1209" s="53"/>
      <c r="L1209" s="52">
        <f>K1209*AF$1</f>
        <v>0</v>
      </c>
      <c r="O1209" s="54">
        <v>180</v>
      </c>
      <c r="P1209" s="54">
        <v>8730</v>
      </c>
      <c r="Q1209" s="54"/>
      <c r="R1209" s="54"/>
      <c r="S1209" s="53"/>
      <c r="T1209" s="52">
        <f>S1209*AE$1208</f>
        <v>0</v>
      </c>
      <c r="V1209" s="51">
        <f t="shared" si="289"/>
        <v>0</v>
      </c>
      <c r="AG1209">
        <v>0</v>
      </c>
      <c r="AH1209">
        <v>0</v>
      </c>
      <c r="AY1209">
        <v>0</v>
      </c>
    </row>
    <row r="1210" spans="1:51" x14ac:dyDescent="0.25">
      <c r="A1210" s="14" t="s">
        <v>1080</v>
      </c>
      <c r="C1210" s="53"/>
      <c r="D1210" s="53"/>
      <c r="E1210" s="53"/>
      <c r="F1210" s="53"/>
      <c r="G1210" s="53"/>
      <c r="H1210" s="52">
        <f t="shared" si="290"/>
        <v>0</v>
      </c>
      <c r="K1210" s="53"/>
      <c r="L1210" s="52">
        <f>K1210*AF$1</f>
        <v>0</v>
      </c>
      <c r="O1210" s="54">
        <v>180</v>
      </c>
      <c r="P1210" s="54">
        <v>8730</v>
      </c>
      <c r="Q1210" s="54"/>
      <c r="R1210" s="54"/>
      <c r="S1210" s="53"/>
      <c r="T1210" s="52">
        <f>S1210*AE$1208</f>
        <v>0</v>
      </c>
      <c r="V1210" s="51">
        <f t="shared" si="289"/>
        <v>57983.356487484256</v>
      </c>
      <c r="AG1210">
        <v>0</v>
      </c>
      <c r="AH1210">
        <v>0</v>
      </c>
      <c r="AY1210">
        <v>0</v>
      </c>
    </row>
    <row r="1211" spans="1:51" x14ac:dyDescent="0.25">
      <c r="A1211" s="14" t="s">
        <v>1081</v>
      </c>
      <c r="C1211" s="53"/>
      <c r="D1211" s="53"/>
      <c r="E1211" s="53"/>
      <c r="F1211" s="53"/>
      <c r="G1211" s="53"/>
      <c r="H1211" s="52">
        <f t="shared" si="290"/>
        <v>0</v>
      </c>
      <c r="K1211" s="53"/>
      <c r="L1211" s="52">
        <f>K1211*AF$1</f>
        <v>0</v>
      </c>
      <c r="O1211" s="54">
        <v>180</v>
      </c>
      <c r="P1211" s="54">
        <v>8730</v>
      </c>
      <c r="Q1211" s="54"/>
      <c r="R1211" s="54"/>
      <c r="S1211" s="53"/>
      <c r="T1211" s="52">
        <f>S1211*AE$1208</f>
        <v>0</v>
      </c>
      <c r="V1211" s="51">
        <f t="shared" si="289"/>
        <v>0</v>
      </c>
      <c r="AG1211">
        <v>0</v>
      </c>
      <c r="AH1211">
        <v>0</v>
      </c>
      <c r="AY1211">
        <v>0</v>
      </c>
    </row>
    <row r="1212" spans="1:51" ht="15.75" customHeight="1" x14ac:dyDescent="0.25">
      <c r="A1212" s="13" t="s">
        <v>1082</v>
      </c>
      <c r="C1212" s="53">
        <v>98147.333333333328</v>
      </c>
      <c r="D1212" s="131">
        <v>3350</v>
      </c>
      <c r="E1212" s="131">
        <v>117250</v>
      </c>
      <c r="F1212" s="122">
        <v>2656.5</v>
      </c>
      <c r="G1212" s="122">
        <v>1593</v>
      </c>
      <c r="H1212" s="122">
        <f>AY1212</f>
        <v>59919.62329172188</v>
      </c>
      <c r="I1212" s="122"/>
      <c r="J1212" s="122"/>
      <c r="K1212" s="122">
        <v>285.25</v>
      </c>
      <c r="L1212" s="122">
        <f>K1212*AF1</f>
        <v>8557.5</v>
      </c>
      <c r="M1212" s="53"/>
      <c r="N1212" s="53"/>
      <c r="O1212" s="122" t="s">
        <v>1348</v>
      </c>
      <c r="P1212" s="122"/>
      <c r="Q1212" s="122"/>
      <c r="R1212" s="122"/>
      <c r="S1212" s="122" t="s">
        <v>1338</v>
      </c>
      <c r="T1212" s="122"/>
      <c r="U1212" s="31"/>
      <c r="V1212" s="51">
        <f t="shared" si="289"/>
        <v>0</v>
      </c>
      <c r="W1212" s="31"/>
      <c r="X1212" s="31"/>
      <c r="Y1212" s="31"/>
      <c r="Z1212" s="31"/>
      <c r="AA1212" s="31"/>
      <c r="AB1212" s="31"/>
      <c r="AC1212" s="31"/>
      <c r="AG1212">
        <v>1593.8999999999999</v>
      </c>
      <c r="AH1212">
        <v>1062.6000000000001</v>
      </c>
      <c r="AY1212">
        <v>59919.62329172188</v>
      </c>
    </row>
    <row r="1213" spans="1:51" x14ac:dyDescent="0.25">
      <c r="A1213" s="13" t="s">
        <v>1083</v>
      </c>
      <c r="C1213" s="53"/>
      <c r="D1213" s="132"/>
      <c r="E1213" s="132"/>
      <c r="F1213" s="122"/>
      <c r="G1213" s="122"/>
      <c r="H1213" s="122"/>
      <c r="I1213" s="122"/>
      <c r="J1213" s="122"/>
      <c r="K1213" s="122"/>
      <c r="L1213" s="122"/>
      <c r="M1213" s="53"/>
      <c r="N1213" s="53"/>
      <c r="O1213" s="53"/>
      <c r="P1213" s="53"/>
      <c r="Q1213" s="53"/>
      <c r="R1213" s="53"/>
      <c r="S1213" s="53"/>
      <c r="T1213" s="52">
        <f t="shared" ref="T1213:T1260" si="291">S1213*AE$1208</f>
        <v>0</v>
      </c>
      <c r="V1213" s="51">
        <f t="shared" si="289"/>
        <v>0</v>
      </c>
      <c r="AG1213">
        <v>0</v>
      </c>
      <c r="AH1213">
        <v>0</v>
      </c>
      <c r="AY1213">
        <v>0</v>
      </c>
    </row>
    <row r="1214" spans="1:51" x14ac:dyDescent="0.25">
      <c r="A1214" s="13" t="s">
        <v>1084</v>
      </c>
      <c r="C1214" s="53"/>
      <c r="D1214" s="132"/>
      <c r="E1214" s="132"/>
      <c r="F1214" s="122"/>
      <c r="G1214" s="122"/>
      <c r="H1214" s="122"/>
      <c r="I1214" s="122"/>
      <c r="J1214" s="122"/>
      <c r="K1214" s="122"/>
      <c r="L1214" s="122"/>
      <c r="M1214" s="53"/>
      <c r="N1214" s="53"/>
      <c r="O1214" s="53"/>
      <c r="P1214" s="53"/>
      <c r="Q1214" s="53"/>
      <c r="R1214" s="53"/>
      <c r="S1214" s="53"/>
      <c r="T1214" s="52">
        <f t="shared" si="291"/>
        <v>0</v>
      </c>
      <c r="V1214" s="51">
        <f t="shared" si="289"/>
        <v>0</v>
      </c>
      <c r="AG1214">
        <v>0</v>
      </c>
      <c r="AH1214">
        <v>0</v>
      </c>
      <c r="AY1214">
        <v>0</v>
      </c>
    </row>
    <row r="1215" spans="1:51" x14ac:dyDescent="0.25">
      <c r="A1215" s="18" t="s">
        <v>1085</v>
      </c>
      <c r="C1215" s="53"/>
      <c r="D1215" s="132"/>
      <c r="E1215" s="132"/>
      <c r="F1215" s="122"/>
      <c r="G1215" s="122"/>
      <c r="H1215" s="122"/>
      <c r="I1215" s="122"/>
      <c r="J1215" s="122"/>
      <c r="K1215" s="122"/>
      <c r="L1215" s="122"/>
      <c r="M1215" s="53"/>
      <c r="N1215" s="53"/>
      <c r="O1215" s="53"/>
      <c r="P1215" s="53"/>
      <c r="Q1215" s="53"/>
      <c r="R1215" s="53"/>
      <c r="S1215" s="70">
        <v>219</v>
      </c>
      <c r="T1215" s="52">
        <f t="shared" si="291"/>
        <v>8799.0665590742992</v>
      </c>
      <c r="V1215" s="51">
        <f t="shared" si="289"/>
        <v>86265.257297763776</v>
      </c>
      <c r="AG1215">
        <v>0</v>
      </c>
      <c r="AH1215">
        <v>0</v>
      </c>
      <c r="AY1215">
        <v>0</v>
      </c>
    </row>
    <row r="1216" spans="1:51" x14ac:dyDescent="0.25">
      <c r="A1216" s="18" t="s">
        <v>1086</v>
      </c>
      <c r="C1216" s="53"/>
      <c r="D1216" s="133"/>
      <c r="E1216" s="133"/>
      <c r="F1216" s="122"/>
      <c r="G1216" s="122"/>
      <c r="H1216" s="122"/>
      <c r="I1216" s="122"/>
      <c r="J1216" s="122"/>
      <c r="K1216" s="122"/>
      <c r="L1216" s="122"/>
      <c r="M1216" s="53"/>
      <c r="N1216" s="53"/>
      <c r="O1216" s="53"/>
      <c r="P1216" s="53"/>
      <c r="Q1216" s="53"/>
      <c r="R1216" s="53"/>
      <c r="S1216" s="70">
        <v>826</v>
      </c>
      <c r="T1216" s="52">
        <f t="shared" si="291"/>
        <v>33187.346930572472</v>
      </c>
      <c r="V1216" s="51">
        <f t="shared" si="289"/>
        <v>0</v>
      </c>
      <c r="AG1216">
        <v>0</v>
      </c>
      <c r="AH1216">
        <v>0</v>
      </c>
      <c r="AY1216">
        <v>0</v>
      </c>
    </row>
    <row r="1217" spans="1:51" x14ac:dyDescent="0.25">
      <c r="A1217" s="13" t="s">
        <v>1087</v>
      </c>
      <c r="C1217" s="53"/>
      <c r="D1217" s="53"/>
      <c r="E1217" s="53"/>
      <c r="F1217" s="122">
        <v>3950.5</v>
      </c>
      <c r="G1217" s="122">
        <v>2370</v>
      </c>
      <c r="H1217" s="122">
        <f>AY1217</f>
        <v>89145.955556422385</v>
      </c>
      <c r="I1217" s="122"/>
      <c r="J1217" s="122"/>
      <c r="K1217" s="122">
        <v>982.35</v>
      </c>
      <c r="L1217" s="122">
        <f>K1217*AF1</f>
        <v>29470.5</v>
      </c>
      <c r="M1217" s="53"/>
      <c r="N1217" s="53"/>
      <c r="O1217" s="53"/>
      <c r="P1217" s="53"/>
      <c r="Q1217" s="53"/>
      <c r="R1217" s="53"/>
      <c r="S1217" s="53"/>
      <c r="T1217" s="52">
        <f t="shared" si="291"/>
        <v>0</v>
      </c>
      <c r="V1217" s="51">
        <f t="shared" si="289"/>
        <v>0</v>
      </c>
      <c r="AG1217">
        <v>2370.2999999999997</v>
      </c>
      <c r="AH1217">
        <v>1580.2</v>
      </c>
      <c r="AY1217">
        <v>89145.955556422385</v>
      </c>
    </row>
    <row r="1218" spans="1:51" x14ac:dyDescent="0.25">
      <c r="A1218" s="13" t="s">
        <v>1088</v>
      </c>
      <c r="C1218" s="53"/>
      <c r="D1218" s="53"/>
      <c r="E1218" s="53"/>
      <c r="F1218" s="122"/>
      <c r="G1218" s="122"/>
      <c r="H1218" s="122"/>
      <c r="I1218" s="122"/>
      <c r="J1218" s="122"/>
      <c r="K1218" s="122"/>
      <c r="L1218" s="122"/>
      <c r="M1218" s="53"/>
      <c r="N1218" s="53"/>
      <c r="O1218" s="53"/>
      <c r="P1218" s="53"/>
      <c r="Q1218" s="53"/>
      <c r="R1218" s="53"/>
      <c r="S1218" s="53"/>
      <c r="T1218" s="52">
        <f t="shared" si="291"/>
        <v>0</v>
      </c>
      <c r="V1218" s="51">
        <f t="shared" si="289"/>
        <v>0</v>
      </c>
      <c r="AG1218">
        <v>0</v>
      </c>
      <c r="AH1218">
        <v>0</v>
      </c>
      <c r="AY1218">
        <v>0</v>
      </c>
    </row>
    <row r="1219" spans="1:51" x14ac:dyDescent="0.25">
      <c r="A1219" s="13" t="s">
        <v>1089</v>
      </c>
      <c r="C1219" s="53"/>
      <c r="D1219" s="53"/>
      <c r="E1219" s="53"/>
      <c r="F1219" s="122"/>
      <c r="G1219" s="122"/>
      <c r="H1219" s="122"/>
      <c r="I1219" s="122"/>
      <c r="J1219" s="122"/>
      <c r="K1219" s="122"/>
      <c r="L1219" s="122"/>
      <c r="M1219" s="53"/>
      <c r="N1219" s="53"/>
      <c r="O1219" s="53"/>
      <c r="P1219" s="53"/>
      <c r="Q1219" s="53"/>
      <c r="R1219" s="53"/>
      <c r="S1219" s="53"/>
      <c r="T1219" s="52">
        <f t="shared" si="291"/>
        <v>0</v>
      </c>
      <c r="V1219" s="51">
        <f t="shared" si="289"/>
        <v>0</v>
      </c>
      <c r="AG1219">
        <v>0</v>
      </c>
      <c r="AH1219">
        <v>0</v>
      </c>
      <c r="AY1219">
        <v>0</v>
      </c>
    </row>
    <row r="1220" spans="1:51" x14ac:dyDescent="0.25">
      <c r="A1220" s="13" t="s">
        <v>1090</v>
      </c>
      <c r="C1220" s="53"/>
      <c r="D1220" s="53"/>
      <c r="E1220" s="53"/>
      <c r="F1220" s="122"/>
      <c r="G1220" s="122"/>
      <c r="H1220" s="122"/>
      <c r="I1220" s="122"/>
      <c r="J1220" s="122"/>
      <c r="K1220" s="122"/>
      <c r="L1220" s="122"/>
      <c r="M1220" s="53"/>
      <c r="N1220" s="53"/>
      <c r="O1220" s="53"/>
      <c r="P1220" s="53"/>
      <c r="Q1220" s="53"/>
      <c r="R1220" s="53"/>
      <c r="S1220" s="53"/>
      <c r="T1220" s="52">
        <f t="shared" si="291"/>
        <v>0</v>
      </c>
      <c r="V1220" s="51">
        <f t="shared" si="289"/>
        <v>0</v>
      </c>
      <c r="AG1220">
        <v>0</v>
      </c>
      <c r="AH1220">
        <v>0</v>
      </c>
      <c r="AY1220">
        <v>0</v>
      </c>
    </row>
    <row r="1221" spans="1:51" x14ac:dyDescent="0.25">
      <c r="A1221" s="18" t="s">
        <v>1091</v>
      </c>
      <c r="C1221" s="53"/>
      <c r="D1221" s="53"/>
      <c r="E1221" s="53"/>
      <c r="F1221" s="122"/>
      <c r="G1221" s="122"/>
      <c r="H1221" s="122"/>
      <c r="I1221" s="122"/>
      <c r="J1221" s="122"/>
      <c r="K1221" s="122"/>
      <c r="L1221" s="122"/>
      <c r="M1221" s="53"/>
      <c r="N1221" s="53"/>
      <c r="O1221" s="53"/>
      <c r="P1221" s="53"/>
      <c r="Q1221" s="53"/>
      <c r="R1221" s="53"/>
      <c r="S1221" s="70">
        <v>224</v>
      </c>
      <c r="T1221" s="52">
        <f t="shared" si="291"/>
        <v>8999.9584896467713</v>
      </c>
      <c r="V1221" s="51">
        <f t="shared" si="289"/>
        <v>0</v>
      </c>
      <c r="AG1221">
        <v>0</v>
      </c>
      <c r="AH1221">
        <v>0</v>
      </c>
      <c r="AY1221">
        <v>0</v>
      </c>
    </row>
    <row r="1222" spans="1:51" x14ac:dyDescent="0.25">
      <c r="A1222" s="18" t="s">
        <v>1092</v>
      </c>
      <c r="C1222" s="53"/>
      <c r="D1222" s="53"/>
      <c r="E1222" s="53"/>
      <c r="F1222" s="122"/>
      <c r="G1222" s="122"/>
      <c r="H1222" s="122"/>
      <c r="I1222" s="122"/>
      <c r="J1222" s="122"/>
      <c r="K1222" s="122"/>
      <c r="L1222" s="122"/>
      <c r="M1222" s="53"/>
      <c r="N1222" s="53"/>
      <c r="O1222" s="53"/>
      <c r="P1222" s="53"/>
      <c r="Q1222" s="53"/>
      <c r="R1222" s="53"/>
      <c r="S1222" s="70">
        <v>207</v>
      </c>
      <c r="T1222" s="52">
        <f t="shared" si="291"/>
        <v>8316.925925700365</v>
      </c>
      <c r="V1222" s="51">
        <f t="shared" si="289"/>
        <v>0</v>
      </c>
      <c r="AG1222">
        <v>0</v>
      </c>
      <c r="AH1222">
        <v>0</v>
      </c>
      <c r="AY1222">
        <v>0</v>
      </c>
    </row>
    <row r="1223" spans="1:51" x14ac:dyDescent="0.25">
      <c r="A1223" s="14" t="s">
        <v>1093</v>
      </c>
      <c r="C1223" s="53"/>
      <c r="D1223" s="53"/>
      <c r="E1223" s="53"/>
      <c r="F1223" s="53"/>
      <c r="G1223" s="53"/>
      <c r="H1223" s="52">
        <f t="shared" ref="H1223:H1227" si="292">G1223*$AD$1</f>
        <v>0</v>
      </c>
      <c r="K1223" s="53"/>
      <c r="L1223" s="52">
        <f>K1223*AF$1</f>
        <v>0</v>
      </c>
      <c r="O1223" s="54">
        <v>230</v>
      </c>
      <c r="P1223" s="54">
        <v>11155</v>
      </c>
      <c r="Q1223" s="54"/>
      <c r="R1223" s="54"/>
      <c r="S1223" s="53"/>
      <c r="T1223" s="52">
        <f t="shared" si="291"/>
        <v>0</v>
      </c>
      <c r="V1223" s="51">
        <f t="shared" si="289"/>
        <v>0</v>
      </c>
      <c r="AG1223">
        <v>0</v>
      </c>
      <c r="AH1223">
        <v>0</v>
      </c>
      <c r="AY1223">
        <v>0</v>
      </c>
    </row>
    <row r="1224" spans="1:51" x14ac:dyDescent="0.25">
      <c r="A1224" s="14" t="s">
        <v>1094</v>
      </c>
      <c r="C1224" s="53"/>
      <c r="D1224" s="53"/>
      <c r="E1224" s="53"/>
      <c r="F1224" s="53"/>
      <c r="G1224" s="53"/>
      <c r="H1224" s="52">
        <f t="shared" si="292"/>
        <v>0</v>
      </c>
      <c r="K1224" s="53"/>
      <c r="L1224" s="52">
        <f>K1224*AF$1</f>
        <v>0</v>
      </c>
      <c r="O1224" s="54">
        <v>170</v>
      </c>
      <c r="P1224" s="54">
        <v>8245</v>
      </c>
      <c r="Q1224" s="54"/>
      <c r="R1224" s="54"/>
      <c r="S1224" s="53"/>
      <c r="T1224" s="52">
        <f t="shared" si="291"/>
        <v>0</v>
      </c>
      <c r="V1224" s="51">
        <f t="shared" si="289"/>
        <v>0</v>
      </c>
      <c r="AG1224">
        <v>0</v>
      </c>
      <c r="AH1224">
        <v>0</v>
      </c>
      <c r="AY1224">
        <v>0</v>
      </c>
    </row>
    <row r="1225" spans="1:51" x14ac:dyDescent="0.25">
      <c r="A1225" s="14" t="s">
        <v>1095</v>
      </c>
      <c r="C1225" s="53"/>
      <c r="D1225" s="53"/>
      <c r="E1225" s="53"/>
      <c r="F1225" s="53"/>
      <c r="G1225" s="53"/>
      <c r="H1225" s="52">
        <f t="shared" si="292"/>
        <v>0</v>
      </c>
      <c r="K1225" s="53"/>
      <c r="L1225" s="52">
        <f>K1225*AF$1</f>
        <v>0</v>
      </c>
      <c r="O1225" s="54">
        <v>180</v>
      </c>
      <c r="P1225" s="54">
        <v>8730</v>
      </c>
      <c r="Q1225" s="54"/>
      <c r="R1225" s="54"/>
      <c r="S1225" s="53"/>
      <c r="T1225" s="52">
        <f t="shared" si="291"/>
        <v>0</v>
      </c>
      <c r="V1225" s="51">
        <f t="shared" si="289"/>
        <v>0</v>
      </c>
      <c r="AG1225">
        <v>0</v>
      </c>
      <c r="AH1225">
        <v>0</v>
      </c>
      <c r="AY1225">
        <v>0</v>
      </c>
    </row>
    <row r="1226" spans="1:51" x14ac:dyDescent="0.25">
      <c r="A1226" s="14" t="s">
        <v>1096</v>
      </c>
      <c r="C1226" s="53"/>
      <c r="D1226" s="53"/>
      <c r="E1226" s="53"/>
      <c r="F1226" s="53"/>
      <c r="G1226" s="53"/>
      <c r="H1226" s="52">
        <f t="shared" si="292"/>
        <v>0</v>
      </c>
      <c r="K1226" s="53"/>
      <c r="L1226" s="52">
        <f>K1226*AF$1</f>
        <v>0</v>
      </c>
      <c r="O1226" s="54">
        <v>140</v>
      </c>
      <c r="P1226" s="54">
        <v>6790</v>
      </c>
      <c r="Q1226" s="54"/>
      <c r="R1226" s="54"/>
      <c r="S1226" s="53"/>
      <c r="T1226" s="52">
        <f t="shared" si="291"/>
        <v>0</v>
      </c>
      <c r="V1226" s="51">
        <f t="shared" si="289"/>
        <v>104355.482140375</v>
      </c>
      <c r="AG1226">
        <v>0</v>
      </c>
      <c r="AH1226">
        <v>0</v>
      </c>
      <c r="AY1226">
        <v>0</v>
      </c>
    </row>
    <row r="1227" spans="1:51" x14ac:dyDescent="0.25">
      <c r="A1227" s="14" t="s">
        <v>1097</v>
      </c>
      <c r="C1227" s="53"/>
      <c r="D1227" s="53"/>
      <c r="E1227" s="53"/>
      <c r="F1227" s="53"/>
      <c r="G1227" s="53"/>
      <c r="H1227" s="52">
        <f t="shared" si="292"/>
        <v>0</v>
      </c>
      <c r="K1227" s="53"/>
      <c r="L1227" s="52">
        <f>K1227*AF$1</f>
        <v>0</v>
      </c>
      <c r="O1227" s="54">
        <v>160</v>
      </c>
      <c r="P1227" s="54">
        <v>7760</v>
      </c>
      <c r="Q1227" s="54"/>
      <c r="R1227" s="54"/>
      <c r="S1227" s="53"/>
      <c r="T1227" s="52">
        <f t="shared" si="291"/>
        <v>0</v>
      </c>
      <c r="V1227" s="51">
        <f t="shared" si="289"/>
        <v>0</v>
      </c>
      <c r="AG1227">
        <v>0</v>
      </c>
      <c r="AH1227">
        <v>0</v>
      </c>
      <c r="AY1227">
        <v>0</v>
      </c>
    </row>
    <row r="1228" spans="1:51" x14ac:dyDescent="0.25">
      <c r="A1228" s="13" t="s">
        <v>1098</v>
      </c>
      <c r="C1228" s="53"/>
      <c r="D1228" s="53"/>
      <c r="E1228" s="53"/>
      <c r="F1228" s="122">
        <v>4778.5</v>
      </c>
      <c r="G1228" s="122">
        <v>2867</v>
      </c>
      <c r="H1228" s="122">
        <f>AY1228</f>
        <v>107840.27619420379</v>
      </c>
      <c r="I1228" s="122"/>
      <c r="J1228" s="122"/>
      <c r="K1228" s="122">
        <v>761.5</v>
      </c>
      <c r="L1228" s="122">
        <f>K1228*AF1</f>
        <v>22845</v>
      </c>
      <c r="M1228" s="53"/>
      <c r="N1228" s="53"/>
      <c r="O1228" s="53"/>
      <c r="P1228" s="53"/>
      <c r="Q1228" s="53"/>
      <c r="R1228" s="53"/>
      <c r="S1228" s="53"/>
      <c r="T1228" s="52">
        <f t="shared" si="291"/>
        <v>0</v>
      </c>
      <c r="V1228" s="51">
        <f t="shared" si="289"/>
        <v>0</v>
      </c>
      <c r="AG1228">
        <v>2867.1</v>
      </c>
      <c r="AH1228">
        <v>1911.4</v>
      </c>
      <c r="AY1228">
        <v>107840.27619420379</v>
      </c>
    </row>
    <row r="1229" spans="1:51" x14ac:dyDescent="0.25">
      <c r="A1229" s="13" t="s">
        <v>1099</v>
      </c>
      <c r="C1229" s="53"/>
      <c r="D1229" s="53"/>
      <c r="E1229" s="53"/>
      <c r="F1229" s="122"/>
      <c r="G1229" s="122"/>
      <c r="H1229" s="122"/>
      <c r="I1229" s="122"/>
      <c r="J1229" s="122"/>
      <c r="K1229" s="122"/>
      <c r="L1229" s="122"/>
      <c r="M1229" s="53"/>
      <c r="N1229" s="53"/>
      <c r="O1229" s="53"/>
      <c r="P1229" s="53"/>
      <c r="Q1229" s="53"/>
      <c r="R1229" s="53"/>
      <c r="S1229" s="53"/>
      <c r="T1229" s="52">
        <f t="shared" si="291"/>
        <v>0</v>
      </c>
      <c r="V1229" s="51">
        <f t="shared" si="289"/>
        <v>0</v>
      </c>
      <c r="AG1229">
        <v>0</v>
      </c>
      <c r="AH1229">
        <v>0</v>
      </c>
      <c r="AY1229">
        <v>0</v>
      </c>
    </row>
    <row r="1230" spans="1:51" x14ac:dyDescent="0.25">
      <c r="A1230" s="13" t="s">
        <v>1100</v>
      </c>
      <c r="C1230" s="53"/>
      <c r="D1230" s="53"/>
      <c r="E1230" s="53"/>
      <c r="F1230" s="122"/>
      <c r="G1230" s="122"/>
      <c r="H1230" s="122"/>
      <c r="I1230" s="122"/>
      <c r="J1230" s="122"/>
      <c r="K1230" s="122"/>
      <c r="L1230" s="122"/>
      <c r="M1230" s="53"/>
      <c r="N1230" s="53"/>
      <c r="O1230" s="54">
        <v>240</v>
      </c>
      <c r="P1230" s="54">
        <v>11640</v>
      </c>
      <c r="Q1230" s="54"/>
      <c r="R1230" s="54"/>
      <c r="S1230" s="53"/>
      <c r="T1230" s="52">
        <f t="shared" si="291"/>
        <v>0</v>
      </c>
      <c r="V1230" s="51">
        <f t="shared" si="289"/>
        <v>0</v>
      </c>
      <c r="AG1230">
        <v>0</v>
      </c>
      <c r="AH1230">
        <v>0</v>
      </c>
      <c r="AY1230">
        <v>0</v>
      </c>
    </row>
    <row r="1231" spans="1:51" x14ac:dyDescent="0.25">
      <c r="A1231" s="13" t="s">
        <v>1101</v>
      </c>
      <c r="C1231" s="53"/>
      <c r="D1231" s="53"/>
      <c r="E1231" s="53"/>
      <c r="F1231" s="122"/>
      <c r="G1231" s="122"/>
      <c r="H1231" s="122"/>
      <c r="I1231" s="122"/>
      <c r="J1231" s="122"/>
      <c r="K1231" s="122"/>
      <c r="L1231" s="122"/>
      <c r="M1231" s="53"/>
      <c r="N1231" s="53"/>
      <c r="O1231" s="53"/>
      <c r="P1231" s="53"/>
      <c r="Q1231" s="53"/>
      <c r="R1231" s="53"/>
      <c r="S1231" s="53"/>
      <c r="T1231" s="52">
        <f t="shared" si="291"/>
        <v>0</v>
      </c>
      <c r="V1231" s="51">
        <f t="shared" si="289"/>
        <v>0</v>
      </c>
      <c r="AG1231">
        <v>0</v>
      </c>
      <c r="AH1231">
        <v>0</v>
      </c>
      <c r="AY1231">
        <v>0</v>
      </c>
    </row>
    <row r="1232" spans="1:51" x14ac:dyDescent="0.25">
      <c r="A1232" s="13" t="s">
        <v>1102</v>
      </c>
      <c r="C1232" s="53"/>
      <c r="D1232" s="53"/>
      <c r="E1232" s="53"/>
      <c r="F1232" s="122"/>
      <c r="G1232" s="122"/>
      <c r="H1232" s="122"/>
      <c r="I1232" s="122"/>
      <c r="J1232" s="122"/>
      <c r="K1232" s="122"/>
      <c r="L1232" s="122"/>
      <c r="M1232" s="53"/>
      <c r="N1232" s="53"/>
      <c r="O1232" s="53"/>
      <c r="P1232" s="53"/>
      <c r="Q1232" s="53"/>
      <c r="R1232" s="53"/>
      <c r="S1232" s="70">
        <v>575</v>
      </c>
      <c r="T1232" s="52">
        <f t="shared" si="291"/>
        <v>23102.572015834347</v>
      </c>
      <c r="V1232" s="51">
        <f t="shared" si="289"/>
        <v>0</v>
      </c>
      <c r="AG1232">
        <v>0</v>
      </c>
      <c r="AH1232">
        <v>0</v>
      </c>
      <c r="AY1232">
        <v>0</v>
      </c>
    </row>
    <row r="1233" spans="1:51" x14ac:dyDescent="0.25">
      <c r="A1233" s="13" t="s">
        <v>1103</v>
      </c>
      <c r="C1233" s="53"/>
      <c r="D1233" s="53"/>
      <c r="E1233" s="53"/>
      <c r="F1233" s="122"/>
      <c r="G1233" s="122"/>
      <c r="H1233" s="122"/>
      <c r="I1233" s="122"/>
      <c r="J1233" s="122"/>
      <c r="K1233" s="122"/>
      <c r="L1233" s="122"/>
      <c r="M1233" s="53"/>
      <c r="N1233" s="53"/>
      <c r="O1233" s="53"/>
      <c r="P1233" s="53"/>
      <c r="Q1233" s="53"/>
      <c r="R1233" s="53"/>
      <c r="S1233" s="70">
        <v>362</v>
      </c>
      <c r="T1233" s="52">
        <f t="shared" si="291"/>
        <v>14544.575773447013</v>
      </c>
      <c r="V1233" s="51">
        <f t="shared" si="289"/>
        <v>0</v>
      </c>
      <c r="AG1233">
        <v>0</v>
      </c>
      <c r="AH1233">
        <v>0</v>
      </c>
      <c r="AY1233">
        <v>0</v>
      </c>
    </row>
    <row r="1234" spans="1:51" x14ac:dyDescent="0.25">
      <c r="A1234" s="13" t="s">
        <v>1104</v>
      </c>
      <c r="C1234" s="53"/>
      <c r="D1234" s="53"/>
      <c r="E1234" s="53"/>
      <c r="F1234" s="122"/>
      <c r="G1234" s="122"/>
      <c r="H1234" s="122"/>
      <c r="I1234" s="122"/>
      <c r="J1234" s="122"/>
      <c r="K1234" s="122"/>
      <c r="L1234" s="122"/>
      <c r="M1234" s="53"/>
      <c r="N1234" s="53"/>
      <c r="O1234" s="53"/>
      <c r="P1234" s="53"/>
      <c r="Q1234" s="53"/>
      <c r="R1234" s="53"/>
      <c r="S1234" s="70">
        <v>657</v>
      </c>
      <c r="T1234" s="52">
        <f t="shared" si="291"/>
        <v>26397.199677222896</v>
      </c>
      <c r="V1234" s="51">
        <f t="shared" si="289"/>
        <v>0</v>
      </c>
      <c r="AG1234">
        <v>0</v>
      </c>
      <c r="AH1234">
        <v>0</v>
      </c>
      <c r="AY1234">
        <v>0</v>
      </c>
    </row>
    <row r="1235" spans="1:51" x14ac:dyDescent="0.25">
      <c r="A1235" s="13" t="s">
        <v>1105</v>
      </c>
      <c r="C1235" s="53"/>
      <c r="D1235" s="53"/>
      <c r="E1235" s="53"/>
      <c r="F1235" s="122"/>
      <c r="G1235" s="122"/>
      <c r="H1235" s="122"/>
      <c r="I1235" s="122"/>
      <c r="J1235" s="122"/>
      <c r="K1235" s="122"/>
      <c r="L1235" s="122"/>
      <c r="M1235" s="53"/>
      <c r="N1235" s="53"/>
      <c r="O1235" s="53"/>
      <c r="P1235" s="53"/>
      <c r="Q1235" s="53"/>
      <c r="R1235" s="53"/>
      <c r="S1235" s="70">
        <v>574</v>
      </c>
      <c r="T1235" s="52">
        <f t="shared" si="291"/>
        <v>23062.393629719852</v>
      </c>
      <c r="V1235" s="51">
        <f t="shared" si="289"/>
        <v>0</v>
      </c>
      <c r="AG1235">
        <v>0</v>
      </c>
      <c r="AH1235">
        <v>0</v>
      </c>
      <c r="AY1235">
        <v>0</v>
      </c>
    </row>
    <row r="1236" spans="1:51" x14ac:dyDescent="0.25">
      <c r="A1236" s="13" t="s">
        <v>1106</v>
      </c>
      <c r="C1236" s="53"/>
      <c r="D1236" s="53"/>
      <c r="E1236" s="53"/>
      <c r="F1236" s="122"/>
      <c r="G1236" s="122"/>
      <c r="H1236" s="122"/>
      <c r="I1236" s="122"/>
      <c r="J1236" s="122"/>
      <c r="K1236" s="122"/>
      <c r="L1236" s="122"/>
      <c r="M1236" s="53"/>
      <c r="N1236" s="53"/>
      <c r="O1236" s="53"/>
      <c r="P1236" s="53"/>
      <c r="Q1236" s="53"/>
      <c r="R1236" s="53"/>
      <c r="S1236" s="70">
        <v>657</v>
      </c>
      <c r="T1236" s="52">
        <f t="shared" si="291"/>
        <v>26397.199677222896</v>
      </c>
      <c r="V1236" s="51">
        <f t="shared" si="289"/>
        <v>0</v>
      </c>
      <c r="AG1236">
        <v>0</v>
      </c>
      <c r="AH1236">
        <v>0</v>
      </c>
      <c r="AY1236">
        <v>0</v>
      </c>
    </row>
    <row r="1237" spans="1:51" x14ac:dyDescent="0.25">
      <c r="A1237" s="14" t="s">
        <v>1107</v>
      </c>
      <c r="C1237" s="53"/>
      <c r="D1237" s="53"/>
      <c r="E1237" s="53"/>
      <c r="F1237" s="53"/>
      <c r="G1237" s="53"/>
      <c r="H1237" s="52">
        <f t="shared" ref="H1237:H1239" si="293">G1237*$AD$1</f>
        <v>0</v>
      </c>
      <c r="K1237" s="53"/>
      <c r="L1237" s="52">
        <f>K1237*AF$1</f>
        <v>0</v>
      </c>
      <c r="O1237" s="54">
        <v>170</v>
      </c>
      <c r="P1237" s="54">
        <v>8245</v>
      </c>
      <c r="Q1237" s="54"/>
      <c r="R1237" s="54"/>
      <c r="S1237" s="53"/>
      <c r="T1237" s="52">
        <f t="shared" si="291"/>
        <v>0</v>
      </c>
      <c r="V1237" s="51">
        <f t="shared" si="289"/>
        <v>0</v>
      </c>
      <c r="AG1237">
        <v>0</v>
      </c>
      <c r="AH1237">
        <v>0</v>
      </c>
      <c r="AY1237">
        <v>0</v>
      </c>
    </row>
    <row r="1238" spans="1:51" x14ac:dyDescent="0.25">
      <c r="A1238" s="14" t="s">
        <v>1108</v>
      </c>
      <c r="C1238" s="53"/>
      <c r="D1238" s="53"/>
      <c r="E1238" s="53"/>
      <c r="F1238" s="53"/>
      <c r="G1238" s="53"/>
      <c r="H1238" s="52">
        <f t="shared" si="293"/>
        <v>0</v>
      </c>
      <c r="K1238" s="53"/>
      <c r="L1238" s="52">
        <f>K1238*AF$1</f>
        <v>0</v>
      </c>
      <c r="O1238" s="54">
        <v>120</v>
      </c>
      <c r="P1238" s="54">
        <v>5820</v>
      </c>
      <c r="Q1238" s="54"/>
      <c r="R1238" s="54"/>
      <c r="S1238" s="53"/>
      <c r="T1238" s="52">
        <f t="shared" si="291"/>
        <v>0</v>
      </c>
      <c r="V1238" s="51">
        <f t="shared" si="289"/>
        <v>56818.593519750742</v>
      </c>
      <c r="AG1238">
        <v>0</v>
      </c>
      <c r="AH1238">
        <v>0</v>
      </c>
      <c r="AY1238">
        <v>0</v>
      </c>
    </row>
    <row r="1239" spans="1:51" x14ac:dyDescent="0.25">
      <c r="A1239" s="14" t="s">
        <v>1109</v>
      </c>
      <c r="C1239" s="53"/>
      <c r="D1239" s="53"/>
      <c r="E1239" s="53"/>
      <c r="F1239" s="53"/>
      <c r="G1239" s="53"/>
      <c r="H1239" s="52">
        <f t="shared" si="293"/>
        <v>0</v>
      </c>
      <c r="K1239" s="53"/>
      <c r="L1239" s="52">
        <f>K1239*AF$1</f>
        <v>0</v>
      </c>
      <c r="O1239" s="54">
        <v>130</v>
      </c>
      <c r="P1239" s="54">
        <v>6305</v>
      </c>
      <c r="Q1239" s="54"/>
      <c r="R1239" s="54"/>
      <c r="S1239" s="53"/>
      <c r="T1239" s="52">
        <f t="shared" si="291"/>
        <v>0</v>
      </c>
      <c r="V1239" s="51">
        <f t="shared" si="289"/>
        <v>0</v>
      </c>
      <c r="AG1239">
        <v>0</v>
      </c>
      <c r="AH1239">
        <v>0</v>
      </c>
      <c r="AY1239">
        <v>0</v>
      </c>
    </row>
    <row r="1240" spans="1:51" x14ac:dyDescent="0.25">
      <c r="A1240" s="13" t="s">
        <v>1110</v>
      </c>
      <c r="C1240" s="53"/>
      <c r="D1240" s="53"/>
      <c r="E1240" s="53"/>
      <c r="F1240" s="122">
        <v>2602.5</v>
      </c>
      <c r="G1240" s="122">
        <v>1561</v>
      </c>
      <c r="H1240" s="122">
        <f>AY1240</f>
        <v>58715.96482007399</v>
      </c>
      <c r="I1240" s="122"/>
      <c r="J1240" s="122"/>
      <c r="K1240" s="122">
        <v>328</v>
      </c>
      <c r="L1240" s="122">
        <f>K1240*AF1</f>
        <v>9840</v>
      </c>
      <c r="M1240" s="53"/>
      <c r="N1240" s="53"/>
      <c r="O1240" s="53"/>
      <c r="P1240" s="53"/>
      <c r="Q1240" s="53"/>
      <c r="R1240" s="53"/>
      <c r="S1240" s="53"/>
      <c r="T1240" s="52">
        <f t="shared" si="291"/>
        <v>0</v>
      </c>
      <c r="V1240" s="51">
        <f t="shared" si="289"/>
        <v>0</v>
      </c>
      <c r="AG1240">
        <v>1561.5</v>
      </c>
      <c r="AH1240">
        <v>1041</v>
      </c>
      <c r="AY1240">
        <v>58715.96482007399</v>
      </c>
    </row>
    <row r="1241" spans="1:51" x14ac:dyDescent="0.25">
      <c r="A1241" s="13" t="s">
        <v>1111</v>
      </c>
      <c r="C1241" s="53"/>
      <c r="D1241" s="53"/>
      <c r="E1241" s="53"/>
      <c r="F1241" s="122"/>
      <c r="G1241" s="122"/>
      <c r="H1241" s="122"/>
      <c r="I1241" s="122"/>
      <c r="J1241" s="122"/>
      <c r="K1241" s="122"/>
      <c r="L1241" s="122"/>
      <c r="M1241" s="53"/>
      <c r="N1241" s="53"/>
      <c r="O1241" s="53"/>
      <c r="P1241" s="53"/>
      <c r="Q1241" s="53"/>
      <c r="R1241" s="53"/>
      <c r="S1241" s="53"/>
      <c r="T1241" s="52">
        <f t="shared" si="291"/>
        <v>0</v>
      </c>
      <c r="V1241" s="51">
        <f t="shared" si="289"/>
        <v>24678.415378853941</v>
      </c>
      <c r="AG1241">
        <v>0</v>
      </c>
      <c r="AH1241">
        <v>0</v>
      </c>
      <c r="AY1241">
        <v>0</v>
      </c>
    </row>
    <row r="1242" spans="1:51" x14ac:dyDescent="0.25">
      <c r="A1242" s="13" t="s">
        <v>1112</v>
      </c>
      <c r="C1242" s="53"/>
      <c r="D1242" s="53"/>
      <c r="E1242" s="53"/>
      <c r="F1242" s="122"/>
      <c r="G1242" s="122"/>
      <c r="H1242" s="122"/>
      <c r="I1242" s="122"/>
      <c r="J1242" s="122"/>
      <c r="K1242" s="122"/>
      <c r="L1242" s="122"/>
      <c r="M1242" s="53"/>
      <c r="N1242" s="53"/>
      <c r="O1242" s="53"/>
      <c r="P1242" s="53"/>
      <c r="Q1242" s="53"/>
      <c r="R1242" s="53"/>
      <c r="S1242" s="53"/>
      <c r="T1242" s="52">
        <f t="shared" si="291"/>
        <v>0</v>
      </c>
      <c r="V1242" s="51">
        <f t="shared" si="289"/>
        <v>0</v>
      </c>
      <c r="AG1242">
        <v>0</v>
      </c>
      <c r="AH1242">
        <v>0</v>
      </c>
      <c r="AY1242">
        <v>0</v>
      </c>
    </row>
    <row r="1243" spans="1:51" x14ac:dyDescent="0.25">
      <c r="A1243" s="13" t="s">
        <v>1113</v>
      </c>
      <c r="C1243" s="53"/>
      <c r="D1243" s="53"/>
      <c r="E1243" s="53"/>
      <c r="F1243" s="122">
        <v>1130</v>
      </c>
      <c r="G1243" s="122">
        <v>678</v>
      </c>
      <c r="H1243" s="122">
        <f>AY1243</f>
        <v>25502.513868039823</v>
      </c>
      <c r="I1243" s="122"/>
      <c r="J1243" s="122"/>
      <c r="K1243" s="122">
        <v>102.4</v>
      </c>
      <c r="L1243" s="122">
        <f>K1243*AF1</f>
        <v>3072</v>
      </c>
      <c r="M1243" s="53"/>
      <c r="N1243" s="53"/>
      <c r="O1243" s="53"/>
      <c r="P1243" s="53"/>
      <c r="Q1243" s="53"/>
      <c r="R1243" s="53"/>
      <c r="S1243" s="53"/>
      <c r="T1243" s="52">
        <f t="shared" si="291"/>
        <v>0</v>
      </c>
      <c r="V1243" s="51">
        <f t="shared" si="289"/>
        <v>0</v>
      </c>
      <c r="AG1243">
        <v>678</v>
      </c>
      <c r="AH1243">
        <v>452</v>
      </c>
      <c r="AY1243">
        <v>25502.513868039823</v>
      </c>
    </row>
    <row r="1244" spans="1:51" x14ac:dyDescent="0.25">
      <c r="A1244" s="13" t="s">
        <v>1114</v>
      </c>
      <c r="C1244" s="53"/>
      <c r="D1244" s="53"/>
      <c r="E1244" s="53"/>
      <c r="F1244" s="122"/>
      <c r="G1244" s="122"/>
      <c r="H1244" s="122"/>
      <c r="I1244" s="122"/>
      <c r="J1244" s="122"/>
      <c r="K1244" s="122"/>
      <c r="L1244" s="122"/>
      <c r="M1244" s="53"/>
      <c r="N1244" s="53"/>
      <c r="O1244" s="53"/>
      <c r="P1244" s="53"/>
      <c r="Q1244" s="53"/>
      <c r="R1244" s="53"/>
      <c r="S1244" s="53"/>
      <c r="T1244" s="52">
        <f t="shared" si="291"/>
        <v>0</v>
      </c>
      <c r="V1244" s="51">
        <f t="shared" si="289"/>
        <v>0</v>
      </c>
      <c r="AG1244">
        <v>0</v>
      </c>
      <c r="AH1244">
        <v>0</v>
      </c>
      <c r="AY1244">
        <v>0</v>
      </c>
    </row>
    <row r="1245" spans="1:51" x14ac:dyDescent="0.25">
      <c r="A1245" s="13" t="s">
        <v>1115</v>
      </c>
      <c r="C1245" s="53"/>
      <c r="D1245" s="53"/>
      <c r="E1245" s="53"/>
      <c r="F1245" s="122"/>
      <c r="G1245" s="122"/>
      <c r="H1245" s="122"/>
      <c r="I1245" s="122"/>
      <c r="J1245" s="122"/>
      <c r="K1245" s="122"/>
      <c r="L1245" s="122"/>
      <c r="M1245" s="53"/>
      <c r="N1245" s="53"/>
      <c r="O1245" s="53"/>
      <c r="P1245" s="53"/>
      <c r="Q1245" s="53"/>
      <c r="R1245" s="53"/>
      <c r="S1245" s="53"/>
      <c r="T1245" s="52">
        <f t="shared" si="291"/>
        <v>0</v>
      </c>
      <c r="V1245" s="51">
        <f t="shared" si="289"/>
        <v>0</v>
      </c>
      <c r="AG1245">
        <v>0</v>
      </c>
      <c r="AH1245">
        <v>0</v>
      </c>
      <c r="AY1245">
        <v>0</v>
      </c>
    </row>
    <row r="1246" spans="1:51" x14ac:dyDescent="0.25">
      <c r="A1246" s="13" t="s">
        <v>1116</v>
      </c>
      <c r="C1246" s="53"/>
      <c r="D1246" s="53"/>
      <c r="E1246" s="53"/>
      <c r="F1246" s="122"/>
      <c r="G1246" s="122"/>
      <c r="H1246" s="122"/>
      <c r="I1246" s="122"/>
      <c r="J1246" s="122"/>
      <c r="K1246" s="122"/>
      <c r="L1246" s="122"/>
      <c r="M1246" s="53"/>
      <c r="N1246" s="53"/>
      <c r="O1246" s="54">
        <v>120</v>
      </c>
      <c r="P1246" s="54">
        <v>5820</v>
      </c>
      <c r="Q1246" s="54"/>
      <c r="R1246" s="54"/>
      <c r="S1246" s="53"/>
      <c r="T1246" s="52">
        <f t="shared" si="291"/>
        <v>0</v>
      </c>
      <c r="V1246" s="51">
        <f t="shared" si="289"/>
        <v>59402.911354409487</v>
      </c>
      <c r="AG1246">
        <v>0</v>
      </c>
      <c r="AH1246">
        <v>0</v>
      </c>
      <c r="AY1246">
        <v>0</v>
      </c>
    </row>
    <row r="1247" spans="1:51" x14ac:dyDescent="0.25">
      <c r="A1247" s="14" t="s">
        <v>1117</v>
      </c>
      <c r="C1247" s="53"/>
      <c r="D1247" s="53"/>
      <c r="E1247" s="53"/>
      <c r="F1247" s="53"/>
      <c r="G1247" s="53"/>
      <c r="H1247" s="52">
        <f t="shared" ref="H1247" si="294">G1247*$AD$1</f>
        <v>0</v>
      </c>
      <c r="K1247" s="53"/>
      <c r="L1247" s="52">
        <f>K1247*AF$1</f>
        <v>0</v>
      </c>
      <c r="O1247" s="54">
        <v>170</v>
      </c>
      <c r="P1247" s="54">
        <v>8330</v>
      </c>
      <c r="Q1247" s="54"/>
      <c r="R1247" s="54"/>
      <c r="S1247" s="53"/>
      <c r="T1247" s="52">
        <f t="shared" si="291"/>
        <v>0</v>
      </c>
      <c r="V1247" s="51">
        <f t="shared" si="289"/>
        <v>0</v>
      </c>
      <c r="AG1247">
        <v>0</v>
      </c>
      <c r="AH1247">
        <v>0</v>
      </c>
      <c r="AY1247">
        <v>0</v>
      </c>
    </row>
    <row r="1248" spans="1:51" x14ac:dyDescent="0.25">
      <c r="A1248" s="13" t="s">
        <v>1118</v>
      </c>
      <c r="C1248" s="53"/>
      <c r="D1248" s="53"/>
      <c r="E1248" s="53"/>
      <c r="F1248" s="122">
        <v>2719.5</v>
      </c>
      <c r="G1248" s="122">
        <v>1632</v>
      </c>
      <c r="H1248" s="122">
        <f>AY1248</f>
        <v>61386.582054042759</v>
      </c>
      <c r="I1248" s="122"/>
      <c r="J1248" s="122"/>
      <c r="K1248" s="122">
        <v>333</v>
      </c>
      <c r="L1248" s="122">
        <f>K1248*AF1</f>
        <v>9990</v>
      </c>
      <c r="M1248" s="53"/>
      <c r="N1248" s="53"/>
      <c r="O1248" s="53"/>
      <c r="P1248" s="53"/>
      <c r="Q1248" s="53"/>
      <c r="R1248" s="53"/>
      <c r="S1248" s="53"/>
      <c r="T1248" s="52">
        <f t="shared" si="291"/>
        <v>0</v>
      </c>
      <c r="V1248" s="51">
        <f t="shared" si="289"/>
        <v>0</v>
      </c>
      <c r="AG1248">
        <v>1631.7</v>
      </c>
      <c r="AH1248">
        <v>1087.8</v>
      </c>
      <c r="AY1248">
        <v>61386.582054042759</v>
      </c>
    </row>
    <row r="1249" spans="1:51" x14ac:dyDescent="0.25">
      <c r="A1249" s="13" t="s">
        <v>1119</v>
      </c>
      <c r="C1249" s="53"/>
      <c r="D1249" s="53"/>
      <c r="E1249" s="53"/>
      <c r="F1249" s="122"/>
      <c r="G1249" s="122"/>
      <c r="H1249" s="122"/>
      <c r="I1249" s="122"/>
      <c r="J1249" s="122"/>
      <c r="K1249" s="122"/>
      <c r="L1249" s="122"/>
      <c r="M1249" s="53"/>
      <c r="N1249" s="53"/>
      <c r="O1249" s="53"/>
      <c r="P1249" s="53"/>
      <c r="Q1249" s="53"/>
      <c r="R1249" s="53"/>
      <c r="S1249" s="53"/>
      <c r="T1249" s="52">
        <f t="shared" si="291"/>
        <v>0</v>
      </c>
      <c r="V1249" s="51">
        <f t="shared" si="289"/>
        <v>0</v>
      </c>
      <c r="AG1249">
        <v>0</v>
      </c>
      <c r="AH1249">
        <v>0</v>
      </c>
      <c r="AY1249">
        <v>0</v>
      </c>
    </row>
    <row r="1250" spans="1:51" x14ac:dyDescent="0.25">
      <c r="A1250" s="13" t="s">
        <v>1120</v>
      </c>
      <c r="C1250" s="53"/>
      <c r="D1250" s="53"/>
      <c r="E1250" s="53"/>
      <c r="F1250" s="122"/>
      <c r="G1250" s="122"/>
      <c r="H1250" s="122"/>
      <c r="I1250" s="122"/>
      <c r="J1250" s="122"/>
      <c r="K1250" s="122"/>
      <c r="L1250" s="122"/>
      <c r="M1250" s="53"/>
      <c r="N1250" s="53"/>
      <c r="O1250" s="53"/>
      <c r="P1250" s="53"/>
      <c r="Q1250" s="53"/>
      <c r="R1250" s="53"/>
      <c r="S1250" s="53"/>
      <c r="T1250" s="52">
        <f t="shared" si="291"/>
        <v>0</v>
      </c>
      <c r="V1250" s="51">
        <f t="shared" si="289"/>
        <v>0</v>
      </c>
      <c r="AG1250">
        <v>0</v>
      </c>
      <c r="AH1250">
        <v>0</v>
      </c>
      <c r="AY1250">
        <v>0</v>
      </c>
    </row>
    <row r="1251" spans="1:51" x14ac:dyDescent="0.25">
      <c r="A1251" s="13" t="s">
        <v>1121</v>
      </c>
      <c r="C1251" s="53"/>
      <c r="D1251" s="53"/>
      <c r="E1251" s="53"/>
      <c r="F1251" s="122"/>
      <c r="G1251" s="122"/>
      <c r="H1251" s="122"/>
      <c r="I1251" s="122"/>
      <c r="J1251" s="122"/>
      <c r="K1251" s="122"/>
      <c r="L1251" s="122"/>
      <c r="M1251" s="53"/>
      <c r="N1251" s="53"/>
      <c r="O1251" s="53"/>
      <c r="P1251" s="53"/>
      <c r="Q1251" s="53"/>
      <c r="R1251" s="53"/>
      <c r="S1251" s="53"/>
      <c r="T1251" s="52">
        <f t="shared" si="291"/>
        <v>0</v>
      </c>
      <c r="V1251" s="51">
        <f t="shared" si="289"/>
        <v>0</v>
      </c>
      <c r="AG1251">
        <v>0</v>
      </c>
      <c r="AH1251">
        <v>0</v>
      </c>
      <c r="AY1251">
        <v>0</v>
      </c>
    </row>
    <row r="1252" spans="1:51" x14ac:dyDescent="0.25">
      <c r="A1252" s="13" t="s">
        <v>1122</v>
      </c>
      <c r="C1252" s="53"/>
      <c r="D1252" s="53"/>
      <c r="E1252" s="53"/>
      <c r="F1252" s="122"/>
      <c r="G1252" s="122"/>
      <c r="H1252" s="122"/>
      <c r="I1252" s="122"/>
      <c r="J1252" s="122"/>
      <c r="K1252" s="122"/>
      <c r="L1252" s="122"/>
      <c r="M1252" s="53"/>
      <c r="N1252" s="53"/>
      <c r="O1252" s="53"/>
      <c r="P1252" s="53"/>
      <c r="Q1252" s="53"/>
      <c r="R1252" s="53"/>
      <c r="S1252" s="53"/>
      <c r="T1252" s="52">
        <f t="shared" si="291"/>
        <v>0</v>
      </c>
      <c r="V1252" s="51">
        <f t="shared" si="289"/>
        <v>0</v>
      </c>
      <c r="AG1252">
        <v>0</v>
      </c>
      <c r="AH1252">
        <v>0</v>
      </c>
      <c r="AY1252">
        <v>0</v>
      </c>
    </row>
    <row r="1253" spans="1:51" x14ac:dyDescent="0.25">
      <c r="A1253" s="14" t="s">
        <v>1123</v>
      </c>
      <c r="C1253" s="53"/>
      <c r="D1253" s="53"/>
      <c r="E1253" s="53"/>
      <c r="F1253" s="53"/>
      <c r="G1253" s="53"/>
      <c r="H1253" s="52">
        <f t="shared" ref="H1253:H1274" si="295">G1253*$AD$1</f>
        <v>0</v>
      </c>
      <c r="K1253" s="53"/>
      <c r="L1253" s="52">
        <f t="shared" ref="L1253:L1260" si="296">K1253*AF$1</f>
        <v>0</v>
      </c>
      <c r="O1253" s="54">
        <v>85</v>
      </c>
      <c r="P1253" s="54">
        <v>4165</v>
      </c>
      <c r="Q1253" s="54"/>
      <c r="R1253" s="54"/>
      <c r="S1253" s="53"/>
      <c r="T1253" s="52">
        <f t="shared" si="291"/>
        <v>0</v>
      </c>
      <c r="V1253" s="51">
        <f t="shared" si="289"/>
        <v>0</v>
      </c>
      <c r="AG1253">
        <v>0</v>
      </c>
      <c r="AH1253">
        <v>0</v>
      </c>
      <c r="AY1253">
        <v>0</v>
      </c>
    </row>
    <row r="1254" spans="1:51" x14ac:dyDescent="0.25">
      <c r="A1254" s="14" t="s">
        <v>1124</v>
      </c>
      <c r="C1254" s="53"/>
      <c r="D1254" s="53"/>
      <c r="E1254" s="53"/>
      <c r="F1254" s="53"/>
      <c r="G1254" s="53"/>
      <c r="H1254" s="52">
        <f t="shared" si="295"/>
        <v>0</v>
      </c>
      <c r="K1254" s="53"/>
      <c r="L1254" s="52">
        <f t="shared" si="296"/>
        <v>0</v>
      </c>
      <c r="O1254" s="54">
        <v>190</v>
      </c>
      <c r="P1254" s="54">
        <v>9310</v>
      </c>
      <c r="Q1254" s="54"/>
      <c r="R1254" s="54"/>
      <c r="S1254" s="53"/>
      <c r="T1254" s="52">
        <f t="shared" si="291"/>
        <v>0</v>
      </c>
      <c r="V1254" s="51">
        <f t="shared" si="289"/>
        <v>0</v>
      </c>
      <c r="AG1254">
        <v>0</v>
      </c>
      <c r="AH1254">
        <v>0</v>
      </c>
      <c r="AY1254">
        <v>0</v>
      </c>
    </row>
    <row r="1255" spans="1:51" x14ac:dyDescent="0.25">
      <c r="A1255" s="14" t="s">
        <v>1125</v>
      </c>
      <c r="C1255" s="53"/>
      <c r="D1255" s="53"/>
      <c r="E1255" s="53"/>
      <c r="F1255" s="53"/>
      <c r="G1255" s="53"/>
      <c r="H1255" s="52">
        <f t="shared" si="295"/>
        <v>0</v>
      </c>
      <c r="K1255" s="53"/>
      <c r="L1255" s="52">
        <f t="shared" si="296"/>
        <v>0</v>
      </c>
      <c r="O1255" s="54">
        <v>110</v>
      </c>
      <c r="P1255" s="54">
        <v>5390</v>
      </c>
      <c r="Q1255" s="54"/>
      <c r="R1255" s="54"/>
      <c r="S1255" s="53"/>
      <c r="T1255" s="52">
        <f t="shared" si="291"/>
        <v>0</v>
      </c>
      <c r="V1255" s="51">
        <f t="shared" si="289"/>
        <v>0</v>
      </c>
      <c r="AG1255">
        <v>0</v>
      </c>
      <c r="AH1255">
        <v>0</v>
      </c>
      <c r="AY1255">
        <v>0</v>
      </c>
    </row>
    <row r="1256" spans="1:51" x14ac:dyDescent="0.25">
      <c r="A1256" s="14" t="s">
        <v>1126</v>
      </c>
      <c r="C1256" s="53"/>
      <c r="D1256" s="53"/>
      <c r="E1256" s="53"/>
      <c r="F1256" s="53"/>
      <c r="G1256" s="53"/>
      <c r="H1256" s="52">
        <f t="shared" si="295"/>
        <v>0</v>
      </c>
      <c r="K1256" s="53"/>
      <c r="L1256" s="52">
        <f t="shared" si="296"/>
        <v>0</v>
      </c>
      <c r="O1256" s="54">
        <v>200</v>
      </c>
      <c r="P1256" s="54">
        <v>9700</v>
      </c>
      <c r="Q1256" s="54"/>
      <c r="R1256" s="54"/>
      <c r="S1256" s="53"/>
      <c r="T1256" s="52">
        <f t="shared" si="291"/>
        <v>0</v>
      </c>
      <c r="V1256" s="51">
        <f t="shared" si="289"/>
        <v>0</v>
      </c>
      <c r="AG1256">
        <v>0</v>
      </c>
      <c r="AH1256">
        <v>0</v>
      </c>
      <c r="AY1256">
        <v>0</v>
      </c>
    </row>
    <row r="1257" spans="1:51" x14ac:dyDescent="0.25">
      <c r="A1257" s="14" t="s">
        <v>1127</v>
      </c>
      <c r="C1257" s="53"/>
      <c r="D1257" s="53"/>
      <c r="E1257" s="53"/>
      <c r="F1257" s="53"/>
      <c r="G1257" s="53"/>
      <c r="H1257" s="52">
        <f t="shared" si="295"/>
        <v>0</v>
      </c>
      <c r="K1257" s="53"/>
      <c r="L1257" s="52">
        <f t="shared" si="296"/>
        <v>0</v>
      </c>
      <c r="O1257" s="54">
        <v>105</v>
      </c>
      <c r="P1257" s="54">
        <v>5145</v>
      </c>
      <c r="Q1257" s="54"/>
      <c r="R1257" s="54"/>
      <c r="S1257" s="53"/>
      <c r="T1257" s="52">
        <f t="shared" si="291"/>
        <v>0</v>
      </c>
      <c r="V1257" s="51">
        <f t="shared" si="289"/>
        <v>0</v>
      </c>
      <c r="AG1257">
        <v>0</v>
      </c>
      <c r="AH1257">
        <v>0</v>
      </c>
      <c r="AY1257">
        <v>0</v>
      </c>
    </row>
    <row r="1258" spans="1:51" x14ac:dyDescent="0.25">
      <c r="A1258" s="14" t="s">
        <v>1128</v>
      </c>
      <c r="C1258" s="53"/>
      <c r="D1258" s="53"/>
      <c r="E1258" s="53"/>
      <c r="F1258" s="53"/>
      <c r="G1258" s="53"/>
      <c r="H1258" s="52">
        <f t="shared" si="295"/>
        <v>0</v>
      </c>
      <c r="K1258" s="53"/>
      <c r="L1258" s="52">
        <f t="shared" si="296"/>
        <v>0</v>
      </c>
      <c r="O1258" s="54">
        <v>200</v>
      </c>
      <c r="P1258" s="54">
        <v>9800</v>
      </c>
      <c r="Q1258" s="54"/>
      <c r="R1258" s="54"/>
      <c r="S1258" s="53"/>
      <c r="T1258" s="52">
        <f t="shared" si="291"/>
        <v>0</v>
      </c>
      <c r="V1258" s="51">
        <f t="shared" si="289"/>
        <v>0</v>
      </c>
      <c r="AG1258">
        <v>0</v>
      </c>
      <c r="AH1258">
        <v>0</v>
      </c>
      <c r="AY1258">
        <v>0</v>
      </c>
    </row>
    <row r="1259" spans="1:51" x14ac:dyDescent="0.25">
      <c r="A1259" s="14" t="s">
        <v>1129</v>
      </c>
      <c r="C1259" s="53"/>
      <c r="D1259" s="53"/>
      <c r="E1259" s="53"/>
      <c r="F1259" s="53"/>
      <c r="G1259" s="53"/>
      <c r="H1259" s="52">
        <f t="shared" si="295"/>
        <v>0</v>
      </c>
      <c r="K1259" s="53"/>
      <c r="L1259" s="52">
        <f t="shared" si="296"/>
        <v>0</v>
      </c>
      <c r="O1259" s="54">
        <v>195</v>
      </c>
      <c r="P1259" s="54">
        <v>9555</v>
      </c>
      <c r="Q1259" s="54"/>
      <c r="R1259" s="54"/>
      <c r="S1259" s="53"/>
      <c r="T1259" s="52">
        <f t="shared" si="291"/>
        <v>0</v>
      </c>
      <c r="V1259" s="51">
        <f t="shared" si="289"/>
        <v>0</v>
      </c>
      <c r="AG1259">
        <v>0</v>
      </c>
      <c r="AH1259">
        <v>0</v>
      </c>
      <c r="AY1259">
        <v>0</v>
      </c>
    </row>
    <row r="1260" spans="1:51" x14ac:dyDescent="0.25">
      <c r="A1260" s="14" t="s">
        <v>1130</v>
      </c>
      <c r="C1260" s="53"/>
      <c r="D1260" s="53"/>
      <c r="E1260" s="53"/>
      <c r="F1260" s="53"/>
      <c r="G1260" s="53"/>
      <c r="H1260" s="52">
        <f t="shared" si="295"/>
        <v>0</v>
      </c>
      <c r="K1260" s="53"/>
      <c r="L1260" s="52">
        <f t="shared" si="296"/>
        <v>0</v>
      </c>
      <c r="O1260" s="54">
        <v>200</v>
      </c>
      <c r="P1260" s="54">
        <v>9800</v>
      </c>
      <c r="Q1260" s="54"/>
      <c r="R1260" s="54"/>
      <c r="S1260" s="53"/>
      <c r="T1260" s="52">
        <f t="shared" si="291"/>
        <v>0</v>
      </c>
      <c r="V1260" s="51">
        <f t="shared" si="289"/>
        <v>0</v>
      </c>
      <c r="AG1260">
        <v>0</v>
      </c>
      <c r="AH1260">
        <v>0</v>
      </c>
      <c r="AY1260">
        <v>0</v>
      </c>
    </row>
    <row r="1261" spans="1:51" x14ac:dyDescent="0.25">
      <c r="A1261" s="14" t="s">
        <v>1131</v>
      </c>
      <c r="C1261" s="53">
        <v>98147.333333333328</v>
      </c>
      <c r="D1261" s="53"/>
      <c r="E1261" s="53"/>
      <c r="F1261" s="122" t="s">
        <v>1332</v>
      </c>
      <c r="G1261" s="122"/>
      <c r="H1261" s="122"/>
      <c r="I1261" s="122"/>
      <c r="J1261" s="122"/>
      <c r="K1261" s="122" t="s">
        <v>1332</v>
      </c>
      <c r="L1261" s="122"/>
      <c r="M1261" s="122"/>
      <c r="N1261" s="122"/>
      <c r="O1261" s="122" t="s">
        <v>1332</v>
      </c>
      <c r="P1261" s="122"/>
      <c r="Q1261" s="122"/>
      <c r="R1261" s="122"/>
      <c r="S1261" s="122" t="s">
        <v>1337</v>
      </c>
      <c r="T1261" s="122"/>
      <c r="U1261" s="31"/>
      <c r="V1261" s="51">
        <f t="shared" si="289"/>
        <v>0</v>
      </c>
      <c r="W1261" s="31"/>
      <c r="X1261" s="31"/>
      <c r="Y1261" s="31"/>
      <c r="Z1261" s="31"/>
      <c r="AA1261" s="31"/>
      <c r="AB1261" s="31"/>
      <c r="AC1261" s="31"/>
      <c r="AG1261" t="e">
        <v>#VALUE!</v>
      </c>
      <c r="AH1261" t="e">
        <v>#VALUE!</v>
      </c>
      <c r="AY1261">
        <v>0</v>
      </c>
    </row>
    <row r="1262" spans="1:51" x14ac:dyDescent="0.25">
      <c r="A1262" s="14" t="s">
        <v>1132</v>
      </c>
      <c r="C1262" s="53"/>
      <c r="D1262" s="53"/>
      <c r="E1262" s="53"/>
      <c r="F1262" s="53"/>
      <c r="G1262" s="53"/>
      <c r="H1262" s="52">
        <f t="shared" si="295"/>
        <v>0</v>
      </c>
      <c r="K1262" s="53"/>
      <c r="L1262" s="52">
        <f t="shared" ref="L1262:L1274" si="297">K1262*AF$1</f>
        <v>0</v>
      </c>
      <c r="O1262" s="54">
        <v>50</v>
      </c>
      <c r="P1262" s="54">
        <v>2425</v>
      </c>
      <c r="Q1262" s="54"/>
      <c r="R1262" s="54"/>
      <c r="S1262" s="53"/>
      <c r="T1262" s="52">
        <f t="shared" ref="T1262:T1303" si="298">S1262*AE$1208</f>
        <v>0</v>
      </c>
      <c r="V1262" s="51">
        <f t="shared" si="289"/>
        <v>0</v>
      </c>
      <c r="AG1262">
        <v>0</v>
      </c>
      <c r="AH1262">
        <v>0</v>
      </c>
      <c r="AY1262">
        <v>0</v>
      </c>
    </row>
    <row r="1263" spans="1:51" x14ac:dyDescent="0.25">
      <c r="A1263" s="14" t="s">
        <v>1133</v>
      </c>
      <c r="C1263" s="53"/>
      <c r="D1263" s="53"/>
      <c r="E1263" s="53"/>
      <c r="F1263" s="53"/>
      <c r="G1263" s="53"/>
      <c r="H1263" s="52">
        <f t="shared" si="295"/>
        <v>0</v>
      </c>
      <c r="K1263" s="53"/>
      <c r="L1263" s="52">
        <f t="shared" si="297"/>
        <v>0</v>
      </c>
      <c r="O1263" s="54">
        <v>200</v>
      </c>
      <c r="P1263" s="54">
        <v>9800</v>
      </c>
      <c r="Q1263" s="54"/>
      <c r="R1263" s="54"/>
      <c r="S1263" s="53"/>
      <c r="T1263" s="52">
        <f t="shared" si="298"/>
        <v>0</v>
      </c>
      <c r="V1263" s="51">
        <f t="shared" si="289"/>
        <v>0</v>
      </c>
      <c r="AG1263">
        <v>0</v>
      </c>
      <c r="AH1263">
        <v>0</v>
      </c>
      <c r="AY1263">
        <v>0</v>
      </c>
    </row>
    <row r="1264" spans="1:51" x14ac:dyDescent="0.25">
      <c r="A1264" s="14" t="s">
        <v>1134</v>
      </c>
      <c r="C1264" s="53"/>
      <c r="D1264" s="53"/>
      <c r="E1264" s="53"/>
      <c r="F1264" s="53"/>
      <c r="G1264" s="53"/>
      <c r="H1264" s="52">
        <f t="shared" si="295"/>
        <v>0</v>
      </c>
      <c r="K1264" s="53"/>
      <c r="L1264" s="52">
        <f t="shared" si="297"/>
        <v>0</v>
      </c>
      <c r="O1264" s="54">
        <v>300</v>
      </c>
      <c r="P1264" s="54">
        <v>14550</v>
      </c>
      <c r="Q1264" s="54"/>
      <c r="R1264" s="54"/>
      <c r="S1264" s="53"/>
      <c r="T1264" s="52">
        <f t="shared" si="298"/>
        <v>0</v>
      </c>
      <c r="V1264" s="51">
        <f t="shared" si="289"/>
        <v>0</v>
      </c>
      <c r="AG1264">
        <v>0</v>
      </c>
      <c r="AH1264">
        <v>0</v>
      </c>
      <c r="AY1264">
        <v>0</v>
      </c>
    </row>
    <row r="1265" spans="1:51" x14ac:dyDescent="0.25">
      <c r="A1265" s="14" t="s">
        <v>1135</v>
      </c>
      <c r="C1265" s="53"/>
      <c r="D1265" s="53"/>
      <c r="E1265" s="53"/>
      <c r="F1265" s="53"/>
      <c r="G1265" s="53"/>
      <c r="H1265" s="52">
        <f t="shared" si="295"/>
        <v>0</v>
      </c>
      <c r="K1265" s="53"/>
      <c r="L1265" s="52">
        <f t="shared" si="297"/>
        <v>0</v>
      </c>
      <c r="O1265" s="54">
        <v>200</v>
      </c>
      <c r="P1265" s="54">
        <v>9700</v>
      </c>
      <c r="Q1265" s="54"/>
      <c r="R1265" s="54"/>
      <c r="S1265" s="53"/>
      <c r="T1265" s="52">
        <f t="shared" si="298"/>
        <v>0</v>
      </c>
      <c r="V1265" s="51">
        <f t="shared" si="289"/>
        <v>0</v>
      </c>
      <c r="AG1265">
        <v>0</v>
      </c>
      <c r="AH1265">
        <v>0</v>
      </c>
      <c r="AY1265">
        <v>0</v>
      </c>
    </row>
    <row r="1266" spans="1:51" x14ac:dyDescent="0.25">
      <c r="A1266" s="14" t="s">
        <v>1136</v>
      </c>
      <c r="C1266" s="53"/>
      <c r="D1266" s="53"/>
      <c r="E1266" s="53"/>
      <c r="F1266" s="53"/>
      <c r="G1266" s="53"/>
      <c r="H1266" s="52">
        <f t="shared" si="295"/>
        <v>0</v>
      </c>
      <c r="K1266" s="53"/>
      <c r="L1266" s="52">
        <f t="shared" si="297"/>
        <v>0</v>
      </c>
      <c r="O1266" s="54">
        <v>200</v>
      </c>
      <c r="P1266" s="54">
        <v>9700</v>
      </c>
      <c r="Q1266" s="54"/>
      <c r="R1266" s="54"/>
      <c r="S1266" s="53"/>
      <c r="T1266" s="52">
        <f t="shared" si="298"/>
        <v>0</v>
      </c>
      <c r="V1266" s="51">
        <f t="shared" si="289"/>
        <v>0</v>
      </c>
      <c r="AG1266">
        <v>0</v>
      </c>
      <c r="AH1266">
        <v>0</v>
      </c>
      <c r="AY1266">
        <v>0</v>
      </c>
    </row>
    <row r="1267" spans="1:51" x14ac:dyDescent="0.25">
      <c r="A1267" s="14" t="s">
        <v>1137</v>
      </c>
      <c r="C1267" s="53"/>
      <c r="D1267" s="53"/>
      <c r="E1267" s="53"/>
      <c r="F1267" s="53"/>
      <c r="G1267" s="53"/>
      <c r="H1267" s="52">
        <f t="shared" si="295"/>
        <v>0</v>
      </c>
      <c r="K1267" s="53"/>
      <c r="L1267" s="52">
        <f t="shared" si="297"/>
        <v>0</v>
      </c>
      <c r="O1267" s="54">
        <v>250</v>
      </c>
      <c r="P1267" s="54">
        <v>12250</v>
      </c>
      <c r="Q1267" s="54"/>
      <c r="R1267" s="54"/>
      <c r="S1267" s="53"/>
      <c r="T1267" s="52">
        <f t="shared" si="298"/>
        <v>0</v>
      </c>
      <c r="V1267" s="51">
        <f t="shared" si="289"/>
        <v>0</v>
      </c>
      <c r="AG1267">
        <v>0</v>
      </c>
      <c r="AH1267">
        <v>0</v>
      </c>
      <c r="AY1267">
        <v>0</v>
      </c>
    </row>
    <row r="1268" spans="1:51" x14ac:dyDescent="0.25">
      <c r="A1268" s="14" t="s">
        <v>1138</v>
      </c>
      <c r="C1268" s="53"/>
      <c r="D1268" s="53"/>
      <c r="E1268" s="53"/>
      <c r="F1268" s="53"/>
      <c r="G1268" s="53"/>
      <c r="H1268" s="52">
        <f t="shared" si="295"/>
        <v>0</v>
      </c>
      <c r="K1268" s="53"/>
      <c r="L1268" s="52">
        <f t="shared" si="297"/>
        <v>0</v>
      </c>
      <c r="O1268" s="54">
        <v>140</v>
      </c>
      <c r="P1268" s="54">
        <v>6860</v>
      </c>
      <c r="Q1268" s="54"/>
      <c r="R1268" s="54"/>
      <c r="S1268" s="53"/>
      <c r="T1268" s="52">
        <f t="shared" si="298"/>
        <v>0</v>
      </c>
      <c r="V1268" s="51">
        <f t="shared" si="289"/>
        <v>0</v>
      </c>
      <c r="AG1268">
        <v>0</v>
      </c>
      <c r="AH1268">
        <v>0</v>
      </c>
      <c r="AY1268">
        <v>0</v>
      </c>
    </row>
    <row r="1269" spans="1:51" x14ac:dyDescent="0.25">
      <c r="A1269" s="14" t="s">
        <v>1139</v>
      </c>
      <c r="C1269" s="53"/>
      <c r="D1269" s="53"/>
      <c r="E1269" s="53"/>
      <c r="F1269" s="53"/>
      <c r="G1269" s="53"/>
      <c r="H1269" s="52">
        <f t="shared" si="295"/>
        <v>0</v>
      </c>
      <c r="K1269" s="53"/>
      <c r="L1269" s="52">
        <f t="shared" si="297"/>
        <v>0</v>
      </c>
      <c r="O1269" s="54">
        <v>250</v>
      </c>
      <c r="P1269" s="54">
        <v>12250</v>
      </c>
      <c r="Q1269" s="54"/>
      <c r="R1269" s="54"/>
      <c r="S1269" s="53"/>
      <c r="T1269" s="52">
        <f t="shared" si="298"/>
        <v>0</v>
      </c>
      <c r="V1269" s="51">
        <f t="shared" si="289"/>
        <v>0</v>
      </c>
      <c r="AG1269">
        <v>0</v>
      </c>
      <c r="AH1269">
        <v>0</v>
      </c>
      <c r="AY1269">
        <v>0</v>
      </c>
    </row>
    <row r="1270" spans="1:51" x14ac:dyDescent="0.25">
      <c r="A1270" s="14" t="s">
        <v>1140</v>
      </c>
      <c r="C1270" s="53"/>
      <c r="D1270" s="53"/>
      <c r="E1270" s="53"/>
      <c r="F1270" s="53"/>
      <c r="G1270" s="53"/>
      <c r="H1270" s="52">
        <f t="shared" si="295"/>
        <v>0</v>
      </c>
      <c r="K1270" s="53"/>
      <c r="L1270" s="52">
        <f t="shared" si="297"/>
        <v>0</v>
      </c>
      <c r="O1270" s="54">
        <v>140</v>
      </c>
      <c r="P1270" s="54">
        <v>6860</v>
      </c>
      <c r="Q1270" s="54"/>
      <c r="R1270" s="54"/>
      <c r="S1270" s="53"/>
      <c r="T1270" s="52">
        <f t="shared" si="298"/>
        <v>0</v>
      </c>
      <c r="V1270" s="51">
        <f t="shared" si="289"/>
        <v>0</v>
      </c>
      <c r="AG1270">
        <v>0</v>
      </c>
      <c r="AH1270">
        <v>0</v>
      </c>
      <c r="AY1270">
        <v>0</v>
      </c>
    </row>
    <row r="1271" spans="1:51" x14ac:dyDescent="0.25">
      <c r="A1271" s="14" t="s">
        <v>1141</v>
      </c>
      <c r="C1271" s="53"/>
      <c r="D1271" s="53"/>
      <c r="E1271" s="53"/>
      <c r="F1271" s="53"/>
      <c r="G1271" s="53"/>
      <c r="H1271" s="52">
        <f t="shared" si="295"/>
        <v>0</v>
      </c>
      <c r="K1271" s="53"/>
      <c r="L1271" s="52">
        <f t="shared" si="297"/>
        <v>0</v>
      </c>
      <c r="O1271" s="54">
        <v>130</v>
      </c>
      <c r="P1271" s="54">
        <v>6305</v>
      </c>
      <c r="Q1271" s="54"/>
      <c r="R1271" s="54"/>
      <c r="S1271" s="53"/>
      <c r="T1271" s="52">
        <f t="shared" si="298"/>
        <v>0</v>
      </c>
      <c r="V1271" s="51">
        <f t="shared" si="289"/>
        <v>0</v>
      </c>
      <c r="AG1271">
        <v>0</v>
      </c>
      <c r="AH1271">
        <v>0</v>
      </c>
      <c r="AY1271">
        <v>0</v>
      </c>
    </row>
    <row r="1272" spans="1:51" x14ac:dyDescent="0.25">
      <c r="A1272" s="14" t="s">
        <v>1142</v>
      </c>
      <c r="C1272" s="53"/>
      <c r="D1272" s="53"/>
      <c r="E1272" s="53"/>
      <c r="F1272" s="53"/>
      <c r="G1272" s="53"/>
      <c r="H1272" s="52">
        <f t="shared" si="295"/>
        <v>0</v>
      </c>
      <c r="K1272" s="53"/>
      <c r="L1272" s="52">
        <f t="shared" si="297"/>
        <v>0</v>
      </c>
      <c r="O1272" s="54">
        <v>180</v>
      </c>
      <c r="P1272" s="54">
        <v>8820</v>
      </c>
      <c r="Q1272" s="54"/>
      <c r="R1272" s="54"/>
      <c r="S1272" s="53"/>
      <c r="T1272" s="52">
        <f t="shared" si="298"/>
        <v>0</v>
      </c>
      <c r="V1272" s="51">
        <f t="shared" ref="V1272:V1283" si="299">$AY$1*H1274</f>
        <v>0</v>
      </c>
      <c r="AG1272">
        <v>0</v>
      </c>
      <c r="AH1272">
        <v>0</v>
      </c>
      <c r="AY1272">
        <v>0</v>
      </c>
    </row>
    <row r="1273" spans="1:51" x14ac:dyDescent="0.25">
      <c r="A1273" s="14" t="s">
        <v>1143</v>
      </c>
      <c r="C1273" s="53"/>
      <c r="D1273" s="53">
        <v>9180</v>
      </c>
      <c r="E1273" s="53">
        <v>321316.80040980002</v>
      </c>
      <c r="F1273" s="53"/>
      <c r="G1273" s="53"/>
      <c r="H1273" s="52">
        <f t="shared" si="295"/>
        <v>0</v>
      </c>
      <c r="K1273" s="53"/>
      <c r="L1273" s="52">
        <f t="shared" si="297"/>
        <v>0</v>
      </c>
      <c r="O1273" s="54">
        <v>200</v>
      </c>
      <c r="P1273" s="54">
        <v>9700</v>
      </c>
      <c r="Q1273" s="54"/>
      <c r="R1273" s="54"/>
      <c r="S1273" s="53"/>
      <c r="T1273" s="52">
        <f t="shared" si="298"/>
        <v>0</v>
      </c>
      <c r="V1273" s="51">
        <f t="shared" si="299"/>
        <v>44388.388723469587</v>
      </c>
      <c r="AG1273">
        <v>0</v>
      </c>
      <c r="AH1273">
        <v>0</v>
      </c>
      <c r="AY1273">
        <v>0</v>
      </c>
    </row>
    <row r="1274" spans="1:51" x14ac:dyDescent="0.25">
      <c r="A1274" s="18" t="s">
        <v>1144</v>
      </c>
      <c r="C1274" s="53"/>
      <c r="D1274" s="53"/>
      <c r="E1274" s="53"/>
      <c r="F1274" s="53"/>
      <c r="G1274" s="53"/>
      <c r="H1274" s="52">
        <f t="shared" si="295"/>
        <v>0</v>
      </c>
      <c r="K1274" s="53"/>
      <c r="L1274" s="52">
        <f t="shared" si="297"/>
        <v>0</v>
      </c>
      <c r="O1274" s="53"/>
      <c r="P1274" s="53"/>
      <c r="Q1274" s="53"/>
      <c r="R1274" s="53"/>
      <c r="S1274" s="70">
        <v>411</v>
      </c>
      <c r="T1274" s="52">
        <f t="shared" si="298"/>
        <v>16513.316693057244</v>
      </c>
      <c r="V1274" s="51">
        <f t="shared" si="299"/>
        <v>0</v>
      </c>
      <c r="AG1274">
        <v>0</v>
      </c>
      <c r="AH1274">
        <v>0</v>
      </c>
      <c r="AY1274">
        <v>0</v>
      </c>
    </row>
    <row r="1275" spans="1:51" x14ac:dyDescent="0.25">
      <c r="A1275" s="14" t="s">
        <v>1145</v>
      </c>
      <c r="C1275" s="53"/>
      <c r="D1275" s="53"/>
      <c r="E1275" s="53"/>
      <c r="F1275" s="122">
        <v>2032.5</v>
      </c>
      <c r="G1275" s="122">
        <v>1219.5</v>
      </c>
      <c r="H1275" s="122">
        <f>AY1275</f>
        <v>45870.672067956584</v>
      </c>
      <c r="I1275" s="122"/>
      <c r="J1275" s="122"/>
      <c r="K1275" s="122">
        <v>313</v>
      </c>
      <c r="L1275" s="122">
        <f>K1275*AF1</f>
        <v>9390</v>
      </c>
      <c r="M1275" s="53"/>
      <c r="N1275" s="53"/>
      <c r="O1275" s="54">
        <v>300</v>
      </c>
      <c r="P1275" s="54">
        <v>14550</v>
      </c>
      <c r="Q1275" s="54"/>
      <c r="R1275" s="54"/>
      <c r="S1275" s="70">
        <v>292</v>
      </c>
      <c r="T1275" s="52">
        <f t="shared" si="298"/>
        <v>11732.088745432398</v>
      </c>
      <c r="V1275" s="51">
        <f t="shared" si="299"/>
        <v>34287.709862655473</v>
      </c>
      <c r="AG1275">
        <v>1219.5</v>
      </c>
      <c r="AH1275">
        <v>813</v>
      </c>
      <c r="AY1275">
        <v>45870.672067956584</v>
      </c>
    </row>
    <row r="1276" spans="1:51" x14ac:dyDescent="0.25">
      <c r="A1276" s="14" t="s">
        <v>1146</v>
      </c>
      <c r="C1276" s="53"/>
      <c r="D1276" s="53"/>
      <c r="E1276" s="53"/>
      <c r="F1276" s="122"/>
      <c r="G1276" s="122"/>
      <c r="H1276" s="122"/>
      <c r="I1276" s="122"/>
      <c r="J1276" s="122"/>
      <c r="K1276" s="122"/>
      <c r="L1276" s="122"/>
      <c r="M1276" s="53"/>
      <c r="N1276" s="53"/>
      <c r="O1276" s="54">
        <v>200</v>
      </c>
      <c r="P1276" s="54">
        <v>9700</v>
      </c>
      <c r="Q1276" s="54"/>
      <c r="R1276" s="54"/>
      <c r="S1276" s="70">
        <v>945</v>
      </c>
      <c r="T1276" s="52">
        <f t="shared" si="298"/>
        <v>37968.574878197316</v>
      </c>
      <c r="V1276" s="51">
        <f t="shared" si="299"/>
        <v>0</v>
      </c>
      <c r="AG1276">
        <v>0</v>
      </c>
      <c r="AH1276">
        <v>0</v>
      </c>
      <c r="AY1276">
        <v>0</v>
      </c>
    </row>
    <row r="1277" spans="1:51" x14ac:dyDescent="0.25">
      <c r="A1277" s="12" t="s">
        <v>1147</v>
      </c>
      <c r="C1277" s="53"/>
      <c r="D1277" s="53">
        <v>3463</v>
      </c>
      <c r="E1277" s="53">
        <v>765000</v>
      </c>
      <c r="F1277" s="122">
        <v>1570</v>
      </c>
      <c r="G1277" s="122">
        <v>942</v>
      </c>
      <c r="H1277" s="122">
        <f>AY1277</f>
        <v>35432.696259134973</v>
      </c>
      <c r="I1277" s="122"/>
      <c r="J1277" s="122"/>
      <c r="K1277" s="122">
        <v>425</v>
      </c>
      <c r="L1277" s="122">
        <f>K1277*AF1</f>
        <v>12750</v>
      </c>
      <c r="M1277" s="53"/>
      <c r="N1277" s="53"/>
      <c r="O1277" s="53"/>
      <c r="P1277" s="53"/>
      <c r="Q1277" s="53"/>
      <c r="R1277" s="53"/>
      <c r="S1277" s="53"/>
      <c r="T1277" s="52">
        <f t="shared" si="298"/>
        <v>0</v>
      </c>
      <c r="V1277" s="51">
        <f t="shared" si="299"/>
        <v>77238.344297828997</v>
      </c>
      <c r="AG1277">
        <v>942</v>
      </c>
      <c r="AH1277">
        <v>628</v>
      </c>
      <c r="AY1277">
        <v>35432.696259134973</v>
      </c>
    </row>
    <row r="1278" spans="1:51" x14ac:dyDescent="0.25">
      <c r="A1278" s="12" t="s">
        <v>1148</v>
      </c>
      <c r="C1278" s="53"/>
      <c r="D1278" s="53"/>
      <c r="E1278" s="53"/>
      <c r="F1278" s="122"/>
      <c r="G1278" s="122"/>
      <c r="H1278" s="122"/>
      <c r="I1278" s="122"/>
      <c r="J1278" s="122"/>
      <c r="K1278" s="122"/>
      <c r="L1278" s="122"/>
      <c r="M1278" s="53"/>
      <c r="N1278" s="53"/>
      <c r="O1278" s="53"/>
      <c r="P1278" s="53"/>
      <c r="Q1278" s="53"/>
      <c r="R1278" s="53"/>
      <c r="S1278" s="53"/>
      <c r="T1278" s="52">
        <f t="shared" si="298"/>
        <v>0</v>
      </c>
      <c r="V1278" s="51">
        <f t="shared" si="299"/>
        <v>0</v>
      </c>
      <c r="AG1278">
        <v>0</v>
      </c>
      <c r="AH1278">
        <v>0</v>
      </c>
      <c r="AY1278">
        <v>0</v>
      </c>
    </row>
    <row r="1279" spans="1:51" x14ac:dyDescent="0.25">
      <c r="A1279" s="12" t="s">
        <v>1149</v>
      </c>
      <c r="C1279" s="53"/>
      <c r="D1279" s="53"/>
      <c r="E1279" s="53"/>
      <c r="F1279" s="122">
        <v>3537</v>
      </c>
      <c r="G1279" s="122">
        <v>2122</v>
      </c>
      <c r="H1279" s="122">
        <f>AY1279</f>
        <v>79817.602401151176</v>
      </c>
      <c r="I1279" s="122"/>
      <c r="J1279" s="122"/>
      <c r="K1279" s="122">
        <v>894</v>
      </c>
      <c r="L1279" s="122">
        <f>K1279*AF1</f>
        <v>26820</v>
      </c>
      <c r="M1279" s="53"/>
      <c r="N1279" s="53"/>
      <c r="O1279" s="53"/>
      <c r="P1279" s="53"/>
      <c r="Q1279" s="53"/>
      <c r="R1279" s="53"/>
      <c r="S1279" s="53"/>
      <c r="T1279" s="52">
        <f t="shared" si="298"/>
        <v>0</v>
      </c>
      <c r="V1279" s="51">
        <f t="shared" si="299"/>
        <v>0</v>
      </c>
      <c r="AG1279">
        <v>2122.1999999999998</v>
      </c>
      <c r="AH1279">
        <v>1414.8000000000002</v>
      </c>
      <c r="AY1279">
        <v>79817.602401151176</v>
      </c>
    </row>
    <row r="1280" spans="1:51" x14ac:dyDescent="0.25">
      <c r="A1280" s="12" t="s">
        <v>1150</v>
      </c>
      <c r="C1280" s="53"/>
      <c r="D1280" s="53"/>
      <c r="E1280" s="53"/>
      <c r="F1280" s="122"/>
      <c r="G1280" s="122"/>
      <c r="H1280" s="122"/>
      <c r="I1280" s="122"/>
      <c r="J1280" s="122"/>
      <c r="K1280" s="122"/>
      <c r="L1280" s="122"/>
      <c r="M1280" s="53"/>
      <c r="N1280" s="53"/>
      <c r="O1280" s="53"/>
      <c r="P1280" s="53"/>
      <c r="Q1280" s="53"/>
      <c r="R1280" s="53"/>
      <c r="S1280" s="53"/>
      <c r="T1280" s="52">
        <f t="shared" si="298"/>
        <v>0</v>
      </c>
      <c r="V1280" s="51">
        <f t="shared" si="299"/>
        <v>0</v>
      </c>
      <c r="AG1280">
        <v>0</v>
      </c>
      <c r="AH1280">
        <v>0</v>
      </c>
      <c r="AY1280">
        <v>0</v>
      </c>
    </row>
    <row r="1281" spans="1:51" x14ac:dyDescent="0.25">
      <c r="A1281" s="12" t="s">
        <v>1151</v>
      </c>
      <c r="C1281" s="53"/>
      <c r="D1281" s="53"/>
      <c r="E1281" s="53"/>
      <c r="F1281" s="122"/>
      <c r="G1281" s="122"/>
      <c r="H1281" s="122"/>
      <c r="I1281" s="122"/>
      <c r="J1281" s="122"/>
      <c r="K1281" s="122"/>
      <c r="L1281" s="122"/>
      <c r="M1281" s="53"/>
      <c r="N1281" s="53"/>
      <c r="O1281" s="53"/>
      <c r="P1281" s="53"/>
      <c r="Q1281" s="53"/>
      <c r="R1281" s="53"/>
      <c r="S1281" s="53"/>
      <c r="T1281" s="52">
        <f t="shared" si="298"/>
        <v>0</v>
      </c>
      <c r="V1281" s="51">
        <f t="shared" si="299"/>
        <v>0</v>
      </c>
      <c r="AG1281">
        <v>0</v>
      </c>
      <c r="AH1281">
        <v>0</v>
      </c>
      <c r="AY1281">
        <v>0</v>
      </c>
    </row>
    <row r="1282" spans="1:51" x14ac:dyDescent="0.25">
      <c r="A1282" s="12" t="s">
        <v>1152</v>
      </c>
      <c r="C1282" s="53">
        <v>98147.333333333328</v>
      </c>
      <c r="D1282" s="53"/>
      <c r="E1282" s="53"/>
      <c r="F1282" s="122"/>
      <c r="G1282" s="122"/>
      <c r="H1282" s="122"/>
      <c r="I1282" s="122"/>
      <c r="J1282" s="122"/>
      <c r="K1282" s="122"/>
      <c r="L1282" s="122"/>
      <c r="M1282" s="53"/>
      <c r="N1282" s="53"/>
      <c r="O1282" s="53"/>
      <c r="P1282" s="53"/>
      <c r="Q1282" s="53"/>
      <c r="R1282" s="53"/>
      <c r="S1282" s="53"/>
      <c r="T1282" s="52">
        <f t="shared" si="298"/>
        <v>0</v>
      </c>
      <c r="V1282" s="51">
        <f t="shared" si="299"/>
        <v>0</v>
      </c>
      <c r="AG1282">
        <v>0</v>
      </c>
      <c r="AH1282">
        <v>0</v>
      </c>
      <c r="AY1282">
        <v>0</v>
      </c>
    </row>
    <row r="1283" spans="1:51" x14ac:dyDescent="0.25">
      <c r="A1283" s="12" t="s">
        <v>1153</v>
      </c>
      <c r="C1283" s="53"/>
      <c r="D1283" s="53"/>
      <c r="E1283" s="53"/>
      <c r="F1283" s="122"/>
      <c r="G1283" s="122"/>
      <c r="H1283" s="122"/>
      <c r="I1283" s="122"/>
      <c r="J1283" s="122"/>
      <c r="K1283" s="122"/>
      <c r="L1283" s="122"/>
      <c r="M1283" s="53"/>
      <c r="N1283" s="53"/>
      <c r="O1283" s="53"/>
      <c r="P1283" s="53"/>
      <c r="Q1283" s="53"/>
      <c r="R1283" s="53"/>
      <c r="S1283" s="53"/>
      <c r="T1283" s="52">
        <f t="shared" si="298"/>
        <v>0</v>
      </c>
      <c r="V1283" s="51">
        <f t="shared" si="299"/>
        <v>0</v>
      </c>
      <c r="AG1283">
        <v>0</v>
      </c>
      <c r="AH1283">
        <v>0</v>
      </c>
      <c r="AY1283">
        <v>0</v>
      </c>
    </row>
    <row r="1284" spans="1:51" x14ac:dyDescent="0.25">
      <c r="A1284" s="18" t="s">
        <v>1154</v>
      </c>
      <c r="C1284" s="53"/>
      <c r="D1284" s="53"/>
      <c r="E1284" s="53"/>
      <c r="F1284" s="122"/>
      <c r="G1284" s="122"/>
      <c r="H1284" s="122"/>
      <c r="I1284" s="122"/>
      <c r="J1284" s="122"/>
      <c r="K1284" s="122"/>
      <c r="L1284" s="122"/>
      <c r="M1284" s="53"/>
      <c r="N1284" s="53"/>
      <c r="O1284" s="53"/>
      <c r="P1284" s="53"/>
      <c r="Q1284" s="53"/>
      <c r="R1284" s="53"/>
      <c r="S1284" s="70">
        <v>372</v>
      </c>
      <c r="T1284" s="52">
        <f t="shared" si="298"/>
        <v>14946.35963459196</v>
      </c>
      <c r="V1284" s="51" t="e">
        <f>$AY$1*#REF!</f>
        <v>#REF!</v>
      </c>
      <c r="AG1284">
        <v>0</v>
      </c>
      <c r="AH1284">
        <v>0</v>
      </c>
      <c r="AY1284">
        <v>0</v>
      </c>
    </row>
    <row r="1285" spans="1:51" x14ac:dyDescent="0.25">
      <c r="A1285" s="14" t="s">
        <v>1155</v>
      </c>
      <c r="C1285" s="53"/>
      <c r="D1285" s="53"/>
      <c r="E1285" s="53"/>
      <c r="F1285" s="122" t="s">
        <v>1332</v>
      </c>
      <c r="G1285" s="122"/>
      <c r="H1285" s="122"/>
      <c r="I1285" s="122"/>
      <c r="J1285" s="122"/>
      <c r="K1285" s="122" t="s">
        <v>1332</v>
      </c>
      <c r="L1285" s="122"/>
      <c r="M1285" s="122"/>
      <c r="N1285" s="122"/>
      <c r="O1285" s="54">
        <v>250</v>
      </c>
      <c r="P1285" s="54">
        <v>12125</v>
      </c>
      <c r="Q1285" s="54"/>
      <c r="R1285" s="54"/>
      <c r="S1285" s="70">
        <v>341</v>
      </c>
      <c r="T1285" s="52">
        <f t="shared" si="298"/>
        <v>13700.829665042629</v>
      </c>
      <c r="V1285" s="51">
        <f>$AY$1*H1286</f>
        <v>0</v>
      </c>
      <c r="AG1285" t="e">
        <v>#VALUE!</v>
      </c>
      <c r="AH1285" t="e">
        <v>#VALUE!</v>
      </c>
      <c r="AY1285">
        <v>0</v>
      </c>
    </row>
    <row r="1286" spans="1:51" x14ac:dyDescent="0.25">
      <c r="A1286" s="14" t="s">
        <v>1156</v>
      </c>
      <c r="C1286" s="53"/>
      <c r="D1286" s="53"/>
      <c r="E1286" s="53"/>
      <c r="F1286" s="53"/>
      <c r="G1286" s="53"/>
      <c r="H1286" s="52">
        <f t="shared" ref="H1286:H1293" si="300">G1286*$AD$1</f>
        <v>0</v>
      </c>
      <c r="K1286" s="53"/>
      <c r="L1286" s="52">
        <f t="shared" ref="L1286:L1293" si="301">K1286*AF$1</f>
        <v>0</v>
      </c>
      <c r="O1286" s="54">
        <v>80</v>
      </c>
      <c r="P1286" s="54">
        <v>3880</v>
      </c>
      <c r="Q1286" s="54"/>
      <c r="R1286" s="54"/>
      <c r="S1286" s="53"/>
      <c r="T1286" s="52">
        <f t="shared" si="298"/>
        <v>0</v>
      </c>
      <c r="V1286" s="51">
        <f t="shared" ref="V1286:V1303" si="302">$AY$1*H1288</f>
        <v>0</v>
      </c>
      <c r="AG1286">
        <v>0</v>
      </c>
      <c r="AH1286">
        <v>0</v>
      </c>
      <c r="AY1286">
        <v>0</v>
      </c>
    </row>
    <row r="1287" spans="1:51" x14ac:dyDescent="0.25">
      <c r="A1287" s="17" t="s">
        <v>1157</v>
      </c>
      <c r="C1287" s="53"/>
      <c r="D1287" s="53"/>
      <c r="E1287" s="53"/>
      <c r="F1287" s="53"/>
      <c r="G1287" s="53"/>
      <c r="H1287" s="52">
        <f t="shared" si="300"/>
        <v>0</v>
      </c>
      <c r="K1287" s="53"/>
      <c r="L1287" s="52">
        <f t="shared" si="301"/>
        <v>0</v>
      </c>
      <c r="O1287" s="54">
        <v>270</v>
      </c>
      <c r="P1287" s="54">
        <v>13095</v>
      </c>
      <c r="Q1287" s="54"/>
      <c r="R1287" s="54"/>
      <c r="S1287" s="70">
        <v>878</v>
      </c>
      <c r="T1287" s="52">
        <f t="shared" si="298"/>
        <v>35276.623008526185</v>
      </c>
      <c r="V1287" s="51">
        <f t="shared" si="302"/>
        <v>0</v>
      </c>
      <c r="AG1287">
        <v>0</v>
      </c>
      <c r="AH1287">
        <v>0</v>
      </c>
      <c r="AY1287">
        <v>0</v>
      </c>
    </row>
    <row r="1288" spans="1:51" x14ac:dyDescent="0.25">
      <c r="A1288" s="17" t="s">
        <v>1158</v>
      </c>
      <c r="C1288" s="53"/>
      <c r="D1288" s="53"/>
      <c r="E1288" s="53"/>
      <c r="F1288" s="53"/>
      <c r="G1288" s="53"/>
      <c r="H1288" s="52">
        <f t="shared" si="300"/>
        <v>0</v>
      </c>
      <c r="K1288" s="53"/>
      <c r="L1288" s="52">
        <f t="shared" si="301"/>
        <v>0</v>
      </c>
      <c r="O1288" s="53"/>
      <c r="P1288" s="53"/>
      <c r="Q1288" s="53"/>
      <c r="R1288" s="53"/>
      <c r="S1288" s="70">
        <v>921</v>
      </c>
      <c r="T1288" s="52">
        <f t="shared" si="298"/>
        <v>37004.293611449451</v>
      </c>
      <c r="V1288" s="51">
        <f t="shared" si="302"/>
        <v>0</v>
      </c>
      <c r="AG1288">
        <v>0</v>
      </c>
      <c r="AH1288">
        <v>0</v>
      </c>
      <c r="AY1288">
        <v>0</v>
      </c>
    </row>
    <row r="1289" spans="1:51" x14ac:dyDescent="0.25">
      <c r="A1289" s="17" t="s">
        <v>1159</v>
      </c>
      <c r="C1289" s="53"/>
      <c r="D1289" s="53"/>
      <c r="E1289" s="53"/>
      <c r="F1289" s="53"/>
      <c r="G1289" s="53"/>
      <c r="H1289" s="52">
        <f t="shared" si="300"/>
        <v>0</v>
      </c>
      <c r="K1289" s="53"/>
      <c r="L1289" s="52">
        <f t="shared" si="301"/>
        <v>0</v>
      </c>
      <c r="O1289" s="53"/>
      <c r="P1289" s="53"/>
      <c r="Q1289" s="53"/>
      <c r="R1289" s="53"/>
      <c r="S1289" s="70">
        <v>882</v>
      </c>
      <c r="T1289" s="52">
        <f t="shared" si="298"/>
        <v>35437.336552984161</v>
      </c>
      <c r="V1289" s="51">
        <f t="shared" si="302"/>
        <v>0</v>
      </c>
      <c r="AG1289">
        <v>0</v>
      </c>
      <c r="AH1289">
        <v>0</v>
      </c>
      <c r="AY1289">
        <v>0</v>
      </c>
    </row>
    <row r="1290" spans="1:51" x14ac:dyDescent="0.25">
      <c r="A1290" s="14" t="s">
        <v>1160</v>
      </c>
      <c r="C1290" s="53"/>
      <c r="D1290" s="53"/>
      <c r="E1290" s="53"/>
      <c r="F1290" s="53"/>
      <c r="G1290" s="53"/>
      <c r="H1290" s="52">
        <f t="shared" si="300"/>
        <v>0</v>
      </c>
      <c r="K1290" s="53"/>
      <c r="L1290" s="52">
        <f t="shared" si="301"/>
        <v>0</v>
      </c>
      <c r="O1290" s="54">
        <v>200</v>
      </c>
      <c r="P1290" s="54">
        <v>9700</v>
      </c>
      <c r="Q1290" s="54"/>
      <c r="R1290" s="54"/>
      <c r="S1290" s="70">
        <v>957</v>
      </c>
      <c r="T1290" s="52">
        <f t="shared" si="298"/>
        <v>38450.715511571252</v>
      </c>
      <c r="V1290" s="51">
        <f t="shared" si="302"/>
        <v>0</v>
      </c>
      <c r="AG1290">
        <v>0</v>
      </c>
      <c r="AH1290">
        <v>0</v>
      </c>
      <c r="AY1290">
        <v>0</v>
      </c>
    </row>
    <row r="1291" spans="1:51" x14ac:dyDescent="0.25">
      <c r="A1291" s="14" t="s">
        <v>1161</v>
      </c>
      <c r="C1291" s="53"/>
      <c r="D1291" s="53">
        <v>1800</v>
      </c>
      <c r="E1291" s="53">
        <v>4365.9467218</v>
      </c>
      <c r="F1291" s="53"/>
      <c r="G1291" s="53"/>
      <c r="H1291" s="52">
        <f t="shared" si="300"/>
        <v>0</v>
      </c>
      <c r="K1291" s="53"/>
      <c r="L1291" s="52">
        <f t="shared" si="301"/>
        <v>0</v>
      </c>
      <c r="O1291" s="54">
        <v>250</v>
      </c>
      <c r="P1291" s="54">
        <v>12125</v>
      </c>
      <c r="Q1291" s="54"/>
      <c r="R1291" s="54"/>
      <c r="S1291" s="53"/>
      <c r="T1291" s="52">
        <f t="shared" si="298"/>
        <v>0</v>
      </c>
      <c r="V1291" s="51">
        <f t="shared" si="302"/>
        <v>0</v>
      </c>
      <c r="AG1291">
        <v>0</v>
      </c>
      <c r="AH1291">
        <v>0</v>
      </c>
      <c r="AY1291">
        <v>0</v>
      </c>
    </row>
    <row r="1292" spans="1:51" x14ac:dyDescent="0.25">
      <c r="A1292" s="18" t="s">
        <v>1323</v>
      </c>
      <c r="B1292" s="52">
        <v>1</v>
      </c>
      <c r="C1292" s="53"/>
      <c r="D1292" s="53"/>
      <c r="E1292" s="53"/>
      <c r="F1292" s="53"/>
      <c r="G1292" s="53"/>
      <c r="H1292" s="52">
        <f t="shared" si="300"/>
        <v>0</v>
      </c>
      <c r="K1292" s="53"/>
      <c r="L1292" s="52">
        <f t="shared" si="301"/>
        <v>0</v>
      </c>
      <c r="O1292" s="54"/>
      <c r="P1292" s="54"/>
      <c r="Q1292" s="54"/>
      <c r="R1292" s="54"/>
      <c r="S1292" s="53"/>
      <c r="T1292" s="52">
        <f t="shared" si="298"/>
        <v>0</v>
      </c>
      <c r="V1292" s="51">
        <f t="shared" si="302"/>
        <v>25333.594548204044</v>
      </c>
      <c r="AG1292">
        <v>0</v>
      </c>
      <c r="AH1292">
        <v>0</v>
      </c>
      <c r="AY1292">
        <v>0</v>
      </c>
    </row>
    <row r="1293" spans="1:51" x14ac:dyDescent="0.25">
      <c r="A1293" s="18" t="s">
        <v>1162</v>
      </c>
      <c r="C1293" s="53"/>
      <c r="D1293" s="53"/>
      <c r="E1293" s="53"/>
      <c r="F1293" s="53"/>
      <c r="G1293" s="53"/>
      <c r="H1293" s="52">
        <f t="shared" si="300"/>
        <v>0</v>
      </c>
      <c r="K1293" s="53"/>
      <c r="L1293" s="52">
        <f t="shared" si="301"/>
        <v>0</v>
      </c>
      <c r="O1293" s="53"/>
      <c r="P1293" s="53"/>
      <c r="Q1293" s="53"/>
      <c r="R1293" s="53"/>
      <c r="S1293" s="70">
        <v>493</v>
      </c>
      <c r="T1293" s="52">
        <f t="shared" si="298"/>
        <v>19807.944354445797</v>
      </c>
      <c r="V1293" s="51">
        <f t="shared" si="302"/>
        <v>0</v>
      </c>
      <c r="AG1293">
        <v>0</v>
      </c>
      <c r="AH1293">
        <v>0</v>
      </c>
      <c r="AY1293">
        <v>0</v>
      </c>
    </row>
    <row r="1294" spans="1:51" x14ac:dyDescent="0.25">
      <c r="A1294" s="15" t="s">
        <v>1163</v>
      </c>
      <c r="C1294" s="53"/>
      <c r="D1294" s="53"/>
      <c r="E1294" s="53"/>
      <c r="F1294" s="122">
        <v>1160</v>
      </c>
      <c r="G1294" s="122">
        <v>696</v>
      </c>
      <c r="H1294" s="122">
        <f>AY1294</f>
        <v>26179.571758341765</v>
      </c>
      <c r="I1294" s="122"/>
      <c r="J1294" s="122"/>
      <c r="K1294" s="122">
        <v>165</v>
      </c>
      <c r="L1294" s="122">
        <f>K1294*AF1</f>
        <v>4950</v>
      </c>
      <c r="M1294" s="53"/>
      <c r="N1294" s="53"/>
      <c r="O1294" s="53"/>
      <c r="P1294" s="53"/>
      <c r="Q1294" s="53"/>
      <c r="R1294" s="53"/>
      <c r="S1294" s="53"/>
      <c r="T1294" s="52">
        <f t="shared" si="298"/>
        <v>0</v>
      </c>
      <c r="V1294" s="51">
        <f t="shared" si="302"/>
        <v>87211.627209047263</v>
      </c>
      <c r="AG1294">
        <v>696</v>
      </c>
      <c r="AH1294">
        <v>464</v>
      </c>
      <c r="AY1294">
        <v>26179.571758341765</v>
      </c>
    </row>
    <row r="1295" spans="1:51" x14ac:dyDescent="0.25">
      <c r="A1295" s="15" t="s">
        <v>1164</v>
      </c>
      <c r="C1295" s="53"/>
      <c r="D1295" s="53"/>
      <c r="E1295" s="53"/>
      <c r="F1295" s="122"/>
      <c r="G1295" s="122"/>
      <c r="H1295" s="122"/>
      <c r="I1295" s="122"/>
      <c r="J1295" s="122"/>
      <c r="K1295" s="122"/>
      <c r="L1295" s="122"/>
      <c r="M1295" s="53"/>
      <c r="N1295" s="53"/>
      <c r="O1295" s="53"/>
      <c r="P1295" s="53"/>
      <c r="Q1295" s="53"/>
      <c r="R1295" s="53"/>
      <c r="S1295" s="70">
        <v>587</v>
      </c>
      <c r="T1295" s="52">
        <f t="shared" si="298"/>
        <v>23584.712649208279</v>
      </c>
      <c r="V1295" s="51">
        <f t="shared" si="302"/>
        <v>0</v>
      </c>
      <c r="AG1295">
        <v>0</v>
      </c>
      <c r="AH1295">
        <v>0</v>
      </c>
      <c r="AY1295">
        <v>0</v>
      </c>
    </row>
    <row r="1296" spans="1:51" x14ac:dyDescent="0.25">
      <c r="A1296" s="15" t="s">
        <v>1165</v>
      </c>
      <c r="C1296" s="53"/>
      <c r="D1296" s="53"/>
      <c r="E1296" s="53"/>
      <c r="F1296" s="122">
        <v>3993.5</v>
      </c>
      <c r="G1296" s="122">
        <v>2396</v>
      </c>
      <c r="H1296" s="122">
        <f>AY1296</f>
        <v>90123.928064636304</v>
      </c>
      <c r="I1296" s="122"/>
      <c r="J1296" s="122"/>
      <c r="K1296" s="122">
        <v>1046.5</v>
      </c>
      <c r="L1296" s="122">
        <f>K1296*AF1</f>
        <v>31395</v>
      </c>
      <c r="M1296" s="53"/>
      <c r="N1296" s="53"/>
      <c r="O1296" s="53"/>
      <c r="P1296" s="53"/>
      <c r="Q1296" s="53"/>
      <c r="R1296" s="53"/>
      <c r="S1296" s="53"/>
      <c r="T1296" s="52">
        <f t="shared" si="298"/>
        <v>0</v>
      </c>
      <c r="V1296" s="51">
        <f t="shared" si="302"/>
        <v>0</v>
      </c>
      <c r="AG1296">
        <v>2396.1</v>
      </c>
      <c r="AH1296">
        <v>1597.4</v>
      </c>
      <c r="AY1296">
        <v>90123.928064636304</v>
      </c>
    </row>
    <row r="1297" spans="1:51" x14ac:dyDescent="0.25">
      <c r="A1297" s="15" t="s">
        <v>1166</v>
      </c>
      <c r="C1297" s="53"/>
      <c r="D1297" s="53"/>
      <c r="E1297" s="53"/>
      <c r="F1297" s="122"/>
      <c r="G1297" s="122"/>
      <c r="H1297" s="122"/>
      <c r="I1297" s="122"/>
      <c r="J1297" s="122"/>
      <c r="K1297" s="122"/>
      <c r="L1297" s="122"/>
      <c r="M1297" s="53"/>
      <c r="N1297" s="53"/>
      <c r="O1297" s="53"/>
      <c r="P1297" s="53"/>
      <c r="Q1297" s="53"/>
      <c r="R1297" s="53"/>
      <c r="S1297" s="53"/>
      <c r="T1297" s="52">
        <f t="shared" si="298"/>
        <v>0</v>
      </c>
      <c r="V1297" s="51">
        <f t="shared" si="302"/>
        <v>25584.746563121582</v>
      </c>
      <c r="AG1297">
        <v>0</v>
      </c>
      <c r="AH1297">
        <v>0</v>
      </c>
      <c r="AY1297">
        <v>0</v>
      </c>
    </row>
    <row r="1298" spans="1:51" x14ac:dyDescent="0.25">
      <c r="A1298" s="15" t="s">
        <v>1167</v>
      </c>
      <c r="C1298" s="53"/>
      <c r="D1298" s="53"/>
      <c r="E1298" s="53"/>
      <c r="F1298" s="122"/>
      <c r="G1298" s="122"/>
      <c r="H1298" s="122"/>
      <c r="I1298" s="122"/>
      <c r="J1298" s="122"/>
      <c r="K1298" s="122"/>
      <c r="L1298" s="122"/>
      <c r="M1298" s="53"/>
      <c r="N1298" s="53"/>
      <c r="O1298" s="53"/>
      <c r="P1298" s="53"/>
      <c r="Q1298" s="53"/>
      <c r="R1298" s="53"/>
      <c r="S1298" s="53"/>
      <c r="T1298" s="52">
        <f t="shared" si="298"/>
        <v>0</v>
      </c>
      <c r="V1298" s="51">
        <f t="shared" si="302"/>
        <v>0</v>
      </c>
      <c r="AG1298">
        <v>0</v>
      </c>
      <c r="AH1298">
        <v>0</v>
      </c>
      <c r="AY1298">
        <v>0</v>
      </c>
    </row>
    <row r="1299" spans="1:51" x14ac:dyDescent="0.25">
      <c r="A1299" s="13" t="s">
        <v>1168</v>
      </c>
      <c r="C1299" s="53"/>
      <c r="D1299" s="53"/>
      <c r="E1299" s="53"/>
      <c r="F1299" s="122">
        <v>1171.5</v>
      </c>
      <c r="G1299" s="122">
        <v>702.9</v>
      </c>
      <c r="H1299" s="122">
        <f>AY1299</f>
        <v>26439.11061629084</v>
      </c>
      <c r="I1299" s="122"/>
      <c r="J1299" s="122"/>
      <c r="K1299" s="122">
        <v>182.6</v>
      </c>
      <c r="L1299" s="122">
        <f>K1299*AF1</f>
        <v>5478</v>
      </c>
      <c r="M1299" s="53"/>
      <c r="N1299" s="53"/>
      <c r="O1299" s="53"/>
      <c r="P1299" s="53"/>
      <c r="Q1299" s="53"/>
      <c r="R1299" s="53"/>
      <c r="S1299" s="70">
        <v>820</v>
      </c>
      <c r="T1299" s="52">
        <f t="shared" si="298"/>
        <v>32946.2766138855</v>
      </c>
      <c r="V1299" s="51">
        <f t="shared" si="302"/>
        <v>17762.63525793617</v>
      </c>
      <c r="AG1299">
        <v>702.9</v>
      </c>
      <c r="AH1299">
        <v>468.6</v>
      </c>
      <c r="AY1299">
        <v>26439.11061629084</v>
      </c>
    </row>
    <row r="1300" spans="1:51" x14ac:dyDescent="0.25">
      <c r="A1300" s="13" t="s">
        <v>1169</v>
      </c>
      <c r="C1300" s="53"/>
      <c r="D1300" s="53"/>
      <c r="E1300" s="53"/>
      <c r="F1300" s="122"/>
      <c r="G1300" s="122"/>
      <c r="H1300" s="122"/>
      <c r="I1300" s="122"/>
      <c r="J1300" s="122"/>
      <c r="K1300" s="122"/>
      <c r="L1300" s="122"/>
      <c r="M1300" s="53"/>
      <c r="N1300" s="53"/>
      <c r="O1300" s="53"/>
      <c r="P1300" s="53"/>
      <c r="Q1300" s="53"/>
      <c r="R1300" s="53"/>
      <c r="S1300" s="70">
        <v>793</v>
      </c>
      <c r="T1300" s="52">
        <f t="shared" si="298"/>
        <v>31861.46018879415</v>
      </c>
      <c r="V1300" s="51">
        <f t="shared" si="302"/>
        <v>0</v>
      </c>
      <c r="AG1300">
        <v>0</v>
      </c>
      <c r="AH1300">
        <v>0</v>
      </c>
      <c r="AY1300">
        <v>0</v>
      </c>
    </row>
    <row r="1301" spans="1:51" x14ac:dyDescent="0.25">
      <c r="A1301" s="13" t="s">
        <v>1170</v>
      </c>
      <c r="C1301" s="53"/>
      <c r="D1301" s="53"/>
      <c r="E1301" s="53"/>
      <c r="F1301" s="122">
        <v>814</v>
      </c>
      <c r="G1301" s="122">
        <v>488</v>
      </c>
      <c r="H1301" s="122">
        <f>AY1301</f>
        <v>18355.791692630431</v>
      </c>
      <c r="I1301" s="122"/>
      <c r="J1301" s="122"/>
      <c r="K1301" s="122">
        <v>101.2</v>
      </c>
      <c r="L1301" s="122">
        <f>K1301*AF1</f>
        <v>3036</v>
      </c>
      <c r="M1301" s="53"/>
      <c r="N1301" s="53"/>
      <c r="O1301" s="53"/>
      <c r="P1301" s="53"/>
      <c r="Q1301" s="53"/>
      <c r="R1301" s="53"/>
      <c r="S1301" s="70">
        <v>915</v>
      </c>
      <c r="T1301" s="52">
        <f t="shared" si="298"/>
        <v>36763.22329476248</v>
      </c>
      <c r="V1301" s="51">
        <f t="shared" si="302"/>
        <v>0</v>
      </c>
      <c r="AG1301">
        <v>488.4</v>
      </c>
      <c r="AH1301">
        <v>325.60000000000002</v>
      </c>
      <c r="AY1301">
        <v>18355.791692630431</v>
      </c>
    </row>
    <row r="1302" spans="1:51" x14ac:dyDescent="0.25">
      <c r="A1302" s="13" t="s">
        <v>1171</v>
      </c>
      <c r="C1302" s="53"/>
      <c r="D1302" s="53"/>
      <c r="E1302" s="53"/>
      <c r="F1302" s="122"/>
      <c r="G1302" s="122"/>
      <c r="H1302" s="122"/>
      <c r="I1302" s="122"/>
      <c r="J1302" s="122"/>
      <c r="K1302" s="122"/>
      <c r="L1302" s="122"/>
      <c r="M1302" s="53"/>
      <c r="N1302" s="53"/>
      <c r="O1302" s="53"/>
      <c r="P1302" s="53"/>
      <c r="Q1302" s="53"/>
      <c r="R1302" s="53"/>
      <c r="S1302" s="70">
        <v>915</v>
      </c>
      <c r="T1302" s="52">
        <f t="shared" si="298"/>
        <v>36763.22329476248</v>
      </c>
      <c r="V1302" s="51">
        <f t="shared" si="302"/>
        <v>701311.06264090026</v>
      </c>
      <c r="AG1302">
        <v>0</v>
      </c>
      <c r="AH1302">
        <v>0</v>
      </c>
      <c r="AY1302">
        <v>0</v>
      </c>
    </row>
    <row r="1303" spans="1:51" x14ac:dyDescent="0.25">
      <c r="A1303" s="18" t="s">
        <v>1172</v>
      </c>
      <c r="C1303" s="53"/>
      <c r="D1303" s="53"/>
      <c r="E1303" s="53"/>
      <c r="F1303" s="53"/>
      <c r="G1303" s="53"/>
      <c r="H1303" s="52">
        <f t="shared" ref="H1303" si="303">G1303*$AD$1</f>
        <v>0</v>
      </c>
      <c r="K1303" s="53"/>
      <c r="L1303" s="52">
        <f>K1303*AF$1</f>
        <v>0</v>
      </c>
      <c r="O1303" s="53"/>
      <c r="P1303" s="53"/>
      <c r="Q1303" s="53"/>
      <c r="R1303" s="53"/>
      <c r="S1303" s="70">
        <v>1597</v>
      </c>
      <c r="T1303" s="52">
        <f t="shared" si="298"/>
        <v>64164.882624847742</v>
      </c>
      <c r="V1303" s="51">
        <f t="shared" si="302"/>
        <v>0</v>
      </c>
      <c r="AG1303">
        <v>0</v>
      </c>
      <c r="AH1303">
        <v>0</v>
      </c>
      <c r="AY1303">
        <v>0</v>
      </c>
    </row>
    <row r="1304" spans="1:51" x14ac:dyDescent="0.25">
      <c r="A1304" s="29" t="s">
        <v>4</v>
      </c>
      <c r="B1304" s="20">
        <f>SUM(B1209:B1303)</f>
        <v>1</v>
      </c>
      <c r="C1304" s="20">
        <f t="shared" ref="C1304:T1304" si="304">SUM(C1209:C1303)</f>
        <v>294442</v>
      </c>
      <c r="D1304" s="20">
        <f t="shared" si="304"/>
        <v>17793</v>
      </c>
      <c r="E1304" s="20">
        <f t="shared" si="304"/>
        <v>1207932.7471315998</v>
      </c>
      <c r="F1304" s="20">
        <f t="shared" si="304"/>
        <v>32116</v>
      </c>
      <c r="G1304" s="20">
        <f t="shared" si="304"/>
        <v>19267.400000000001</v>
      </c>
      <c r="H1304" s="20">
        <f t="shared" si="304"/>
        <v>724730.28864464664</v>
      </c>
      <c r="I1304" s="20">
        <f t="shared" si="304"/>
        <v>0</v>
      </c>
      <c r="J1304" s="20">
        <f t="shared" si="304"/>
        <v>0</v>
      </c>
      <c r="K1304" s="20">
        <f t="shared" si="304"/>
        <v>5919.8</v>
      </c>
      <c r="L1304" s="20">
        <f t="shared" si="304"/>
        <v>177594</v>
      </c>
      <c r="M1304" s="20">
        <f t="shared" si="304"/>
        <v>0</v>
      </c>
      <c r="N1304" s="20">
        <f t="shared" si="304"/>
        <v>0</v>
      </c>
      <c r="O1304" s="20">
        <f t="shared" si="304"/>
        <v>7445</v>
      </c>
      <c r="P1304" s="20">
        <f t="shared" si="304"/>
        <v>362290</v>
      </c>
      <c r="Q1304" s="20">
        <f t="shared" si="304"/>
        <v>0</v>
      </c>
      <c r="R1304" s="20">
        <f t="shared" si="304"/>
        <v>0</v>
      </c>
      <c r="S1304" s="20">
        <f t="shared" si="304"/>
        <v>16420</v>
      </c>
      <c r="T1304" s="20">
        <f t="shared" si="304"/>
        <v>659729.09999999974</v>
      </c>
      <c r="U1304" s="34"/>
      <c r="V1304" s="51">
        <f>$AY$1*H1307</f>
        <v>0</v>
      </c>
      <c r="W1304" s="34"/>
      <c r="X1304" s="34"/>
      <c r="Y1304" s="34"/>
      <c r="Z1304" s="34"/>
      <c r="AA1304" s="34"/>
      <c r="AB1304" s="34"/>
      <c r="AC1304" s="34"/>
      <c r="AG1304">
        <v>19269.599999999999</v>
      </c>
      <c r="AH1304">
        <v>12846.400000000001</v>
      </c>
      <c r="AY1304">
        <v>724730.28864464664</v>
      </c>
    </row>
    <row r="1305" spans="1:51" hidden="1" x14ac:dyDescent="0.25">
      <c r="A1305" s="29" t="s">
        <v>1425</v>
      </c>
      <c r="B1305" s="20"/>
      <c r="C1305" s="20"/>
      <c r="D1305" s="20">
        <v>17793</v>
      </c>
      <c r="E1305" s="20">
        <v>1207932.7471315998</v>
      </c>
      <c r="F1305" s="20">
        <v>32116</v>
      </c>
      <c r="G1305" s="20"/>
      <c r="H1305" s="20"/>
      <c r="I1305" s="20">
        <v>0</v>
      </c>
      <c r="J1305" s="20">
        <v>0</v>
      </c>
      <c r="K1305" s="20"/>
      <c r="L1305" s="20"/>
      <c r="M1305" s="20">
        <v>163</v>
      </c>
      <c r="N1305" s="20">
        <v>4890</v>
      </c>
      <c r="O1305" s="20"/>
      <c r="P1305" s="20"/>
      <c r="Q1305" s="20">
        <v>0</v>
      </c>
      <c r="R1305" s="20">
        <v>0</v>
      </c>
      <c r="S1305" s="20"/>
      <c r="T1305" s="20"/>
      <c r="U1305" s="34"/>
      <c r="V1305" s="51">
        <f>$AY$1*H1308</f>
        <v>0</v>
      </c>
      <c r="W1305" s="34"/>
      <c r="X1305" s="34"/>
      <c r="Y1305" s="34"/>
      <c r="Z1305" s="34"/>
      <c r="AA1305" s="34"/>
      <c r="AB1305" s="34"/>
      <c r="AC1305" s="34"/>
      <c r="AY1305">
        <v>0</v>
      </c>
    </row>
    <row r="1306" spans="1:51" x14ac:dyDescent="0.25">
      <c r="A1306" s="29" t="s">
        <v>1448</v>
      </c>
      <c r="B1306" s="20"/>
      <c r="C1306" s="20"/>
      <c r="D1306" s="20"/>
      <c r="E1306" s="20"/>
      <c r="F1306" s="20"/>
      <c r="G1306" s="123">
        <f>H1304/G1304</f>
        <v>37.614327238996779</v>
      </c>
      <c r="H1306" s="124"/>
      <c r="I1306" s="20"/>
      <c r="J1306" s="20"/>
      <c r="K1306" s="123">
        <f>L1304/K1304</f>
        <v>30</v>
      </c>
      <c r="L1306" s="124"/>
      <c r="M1306" s="20"/>
      <c r="N1306" s="20"/>
      <c r="O1306" s="123">
        <f>P1304/O1304</f>
        <v>48.66218938885158</v>
      </c>
      <c r="P1306" s="124"/>
      <c r="Q1306" s="20"/>
      <c r="R1306" s="20"/>
      <c r="S1306" s="123">
        <f>T1304/S1304</f>
        <v>40.178386114494501</v>
      </c>
      <c r="T1306" s="124"/>
      <c r="U1306" s="34"/>
      <c r="W1306" s="34"/>
      <c r="X1306" s="34"/>
      <c r="Y1306" s="34"/>
      <c r="Z1306" s="34"/>
      <c r="AA1306" s="34"/>
      <c r="AB1306" s="34"/>
      <c r="AC1306" s="34"/>
    </row>
    <row r="1307" spans="1:51" x14ac:dyDescent="0.25">
      <c r="A1307" s="127" t="s">
        <v>1173</v>
      </c>
      <c r="B1307" s="127"/>
      <c r="C1307" s="127"/>
      <c r="D1307" s="127"/>
      <c r="E1307" s="127"/>
      <c r="F1307" s="127"/>
      <c r="G1307" s="127"/>
      <c r="H1307" s="127"/>
      <c r="I1307" s="127"/>
      <c r="J1307" s="127"/>
      <c r="K1307" s="127"/>
      <c r="L1307" s="127"/>
      <c r="M1307" s="127"/>
      <c r="N1307" s="127"/>
      <c r="O1307" s="127"/>
      <c r="P1307" s="127"/>
      <c r="Q1307" s="127"/>
      <c r="R1307" s="127"/>
      <c r="S1307" s="127"/>
      <c r="T1307" s="127"/>
      <c r="U1307" s="32"/>
      <c r="V1307" s="51">
        <f t="shared" ref="V1307:V1322" si="305">$AY$1*H1309</f>
        <v>0</v>
      </c>
      <c r="W1307" s="32"/>
      <c r="X1307" s="32"/>
      <c r="Y1307" s="32"/>
      <c r="Z1307" s="32"/>
      <c r="AA1307" s="32"/>
      <c r="AB1307" s="32"/>
      <c r="AC1307" s="32"/>
      <c r="AG1307">
        <v>0</v>
      </c>
      <c r="AH1307">
        <v>0</v>
      </c>
      <c r="AY1307">
        <v>0</v>
      </c>
    </row>
    <row r="1308" spans="1:51" x14ac:dyDescent="0.25">
      <c r="A1308" s="15" t="s">
        <v>1174</v>
      </c>
      <c r="H1308" s="52">
        <f t="shared" ref="H1308:H1325" si="306">G1308*$AD$1</f>
        <v>0</v>
      </c>
      <c r="K1308" s="53"/>
      <c r="L1308" s="52">
        <f t="shared" ref="L1308:L1325" si="307">K1308*AF$1</f>
        <v>0</v>
      </c>
      <c r="S1308" s="53">
        <v>30</v>
      </c>
      <c r="T1308" s="52">
        <f t="shared" ref="T1308:T1326" si="308">S1308*AE$1308</f>
        <v>1212.8617647058825</v>
      </c>
      <c r="V1308" s="51">
        <f t="shared" si="305"/>
        <v>0</v>
      </c>
      <c r="AE1308">
        <v>40.428725490196079</v>
      </c>
      <c r="AG1308">
        <v>0</v>
      </c>
      <c r="AH1308">
        <v>0</v>
      </c>
      <c r="AY1308">
        <v>0</v>
      </c>
    </row>
    <row r="1309" spans="1:51" x14ac:dyDescent="0.25">
      <c r="A1309" s="14" t="s">
        <v>1175</v>
      </c>
      <c r="F1309" s="53"/>
      <c r="G1309" s="53"/>
      <c r="H1309" s="52">
        <f t="shared" si="306"/>
        <v>0</v>
      </c>
      <c r="L1309" s="52">
        <f t="shared" si="307"/>
        <v>0</v>
      </c>
      <c r="O1309" s="54"/>
      <c r="P1309" s="54"/>
      <c r="Q1309" s="54"/>
      <c r="R1309" s="54"/>
      <c r="S1309" s="53">
        <v>30</v>
      </c>
      <c r="T1309" s="52">
        <f t="shared" si="308"/>
        <v>1212.8617647058825</v>
      </c>
      <c r="V1309" s="51">
        <f t="shared" si="305"/>
        <v>0</v>
      </c>
      <c r="AG1309">
        <v>0</v>
      </c>
      <c r="AH1309">
        <v>0</v>
      </c>
      <c r="AY1309">
        <v>0</v>
      </c>
    </row>
    <row r="1310" spans="1:51" x14ac:dyDescent="0.25">
      <c r="A1310" s="13" t="s">
        <v>1176</v>
      </c>
      <c r="F1310" s="53"/>
      <c r="G1310" s="53"/>
      <c r="H1310" s="52">
        <f t="shared" si="306"/>
        <v>0</v>
      </c>
      <c r="K1310" s="53"/>
      <c r="L1310" s="52">
        <f t="shared" si="307"/>
        <v>0</v>
      </c>
      <c r="O1310" s="54"/>
      <c r="P1310" s="54"/>
      <c r="Q1310" s="54"/>
      <c r="R1310" s="54"/>
      <c r="S1310" s="53">
        <v>30</v>
      </c>
      <c r="T1310" s="52">
        <f t="shared" si="308"/>
        <v>1212.8617647058825</v>
      </c>
      <c r="V1310" s="51">
        <f t="shared" si="305"/>
        <v>0</v>
      </c>
      <c r="AG1310">
        <v>0</v>
      </c>
      <c r="AH1310">
        <v>0</v>
      </c>
      <c r="AY1310">
        <v>0</v>
      </c>
    </row>
    <row r="1311" spans="1:51" x14ac:dyDescent="0.25">
      <c r="A1311" s="9" t="s">
        <v>1177</v>
      </c>
      <c r="H1311" s="52">
        <f t="shared" si="306"/>
        <v>0</v>
      </c>
      <c r="L1311" s="52">
        <f t="shared" si="307"/>
        <v>0</v>
      </c>
      <c r="S1311" s="52">
        <v>60</v>
      </c>
      <c r="T1311" s="52">
        <f t="shared" si="308"/>
        <v>2425.723529411765</v>
      </c>
      <c r="V1311" s="51">
        <f t="shared" si="305"/>
        <v>0</v>
      </c>
      <c r="AG1311">
        <v>0</v>
      </c>
      <c r="AH1311">
        <v>0</v>
      </c>
      <c r="AY1311">
        <v>0</v>
      </c>
    </row>
    <row r="1312" spans="1:51" x14ac:dyDescent="0.25">
      <c r="A1312" s="12" t="s">
        <v>1178</v>
      </c>
      <c r="H1312" s="52">
        <f t="shared" si="306"/>
        <v>0</v>
      </c>
      <c r="L1312" s="52">
        <f t="shared" si="307"/>
        <v>0</v>
      </c>
      <c r="S1312" s="52">
        <v>30</v>
      </c>
      <c r="T1312" s="52">
        <f t="shared" si="308"/>
        <v>1212.8617647058825</v>
      </c>
      <c r="V1312" s="51">
        <f t="shared" si="305"/>
        <v>0</v>
      </c>
      <c r="AG1312">
        <v>0</v>
      </c>
      <c r="AH1312">
        <v>0</v>
      </c>
      <c r="AY1312">
        <v>0</v>
      </c>
    </row>
    <row r="1313" spans="1:51" x14ac:dyDescent="0.25">
      <c r="A1313" s="14" t="s">
        <v>1179</v>
      </c>
      <c r="F1313" s="53"/>
      <c r="G1313" s="53"/>
      <c r="H1313" s="52">
        <f t="shared" si="306"/>
        <v>0</v>
      </c>
      <c r="L1313" s="52">
        <f t="shared" si="307"/>
        <v>0</v>
      </c>
      <c r="O1313" s="54"/>
      <c r="P1313" s="54"/>
      <c r="Q1313" s="54"/>
      <c r="R1313" s="54"/>
      <c r="S1313" s="53">
        <v>30</v>
      </c>
      <c r="T1313" s="52">
        <f t="shared" si="308"/>
        <v>1212.8617647058825</v>
      </c>
      <c r="V1313" s="51">
        <f t="shared" si="305"/>
        <v>0</v>
      </c>
      <c r="AG1313">
        <v>0</v>
      </c>
      <c r="AH1313">
        <v>0</v>
      </c>
      <c r="AY1313">
        <v>0</v>
      </c>
    </row>
    <row r="1314" spans="1:51" x14ac:dyDescent="0.25">
      <c r="A1314" s="14" t="s">
        <v>1180</v>
      </c>
      <c r="F1314" s="53"/>
      <c r="G1314" s="53"/>
      <c r="H1314" s="52">
        <f t="shared" si="306"/>
        <v>0</v>
      </c>
      <c r="L1314" s="52">
        <f t="shared" si="307"/>
        <v>0</v>
      </c>
      <c r="O1314" s="54"/>
      <c r="P1314" s="54"/>
      <c r="Q1314" s="54"/>
      <c r="R1314" s="54"/>
      <c r="S1314" s="53">
        <v>30</v>
      </c>
      <c r="T1314" s="52">
        <f t="shared" si="308"/>
        <v>1212.8617647058825</v>
      </c>
      <c r="V1314" s="51">
        <f t="shared" si="305"/>
        <v>0</v>
      </c>
      <c r="AG1314">
        <v>0</v>
      </c>
      <c r="AH1314">
        <v>0</v>
      </c>
      <c r="AY1314">
        <v>0</v>
      </c>
    </row>
    <row r="1315" spans="1:51" x14ac:dyDescent="0.25">
      <c r="A1315" s="14" t="s">
        <v>1181</v>
      </c>
      <c r="F1315" s="53"/>
      <c r="G1315" s="53"/>
      <c r="H1315" s="52">
        <f t="shared" si="306"/>
        <v>0</v>
      </c>
      <c r="K1315" s="53"/>
      <c r="L1315" s="52">
        <f t="shared" si="307"/>
        <v>0</v>
      </c>
      <c r="O1315" s="54">
        <v>150</v>
      </c>
      <c r="P1315" s="54">
        <v>6750</v>
      </c>
      <c r="Q1315" s="54"/>
      <c r="R1315" s="54"/>
      <c r="T1315" s="52">
        <f t="shared" si="308"/>
        <v>0</v>
      </c>
      <c r="V1315" s="51">
        <f t="shared" si="305"/>
        <v>0</v>
      </c>
      <c r="AG1315">
        <v>0</v>
      </c>
      <c r="AH1315">
        <v>0</v>
      </c>
      <c r="AY1315">
        <v>0</v>
      </c>
    </row>
    <row r="1316" spans="1:51" x14ac:dyDescent="0.25">
      <c r="A1316" s="14" t="s">
        <v>1182</v>
      </c>
      <c r="F1316" s="53"/>
      <c r="G1316" s="53"/>
      <c r="H1316" s="52">
        <f t="shared" si="306"/>
        <v>0</v>
      </c>
      <c r="L1316" s="52">
        <f t="shared" si="307"/>
        <v>0</v>
      </c>
      <c r="O1316" s="54">
        <v>200</v>
      </c>
      <c r="P1316" s="54">
        <v>9000</v>
      </c>
      <c r="Q1316" s="54"/>
      <c r="R1316" s="54"/>
      <c r="S1316" s="53"/>
      <c r="T1316" s="52">
        <f t="shared" si="308"/>
        <v>0</v>
      </c>
      <c r="V1316" s="51">
        <f t="shared" si="305"/>
        <v>0</v>
      </c>
      <c r="AG1316">
        <v>0</v>
      </c>
      <c r="AH1316">
        <v>0</v>
      </c>
      <c r="AY1316">
        <v>0</v>
      </c>
    </row>
    <row r="1317" spans="1:51" x14ac:dyDescent="0.25">
      <c r="A1317" s="14" t="s">
        <v>1183</v>
      </c>
      <c r="F1317" s="53"/>
      <c r="G1317" s="53"/>
      <c r="H1317" s="52">
        <f t="shared" si="306"/>
        <v>0</v>
      </c>
      <c r="K1317" s="53"/>
      <c r="L1317" s="52">
        <f t="shared" si="307"/>
        <v>0</v>
      </c>
      <c r="O1317" s="54">
        <v>200</v>
      </c>
      <c r="P1317" s="54">
        <v>9000</v>
      </c>
      <c r="Q1317" s="54"/>
      <c r="R1317" s="54"/>
      <c r="S1317" s="53"/>
      <c r="T1317" s="52">
        <f t="shared" si="308"/>
        <v>0</v>
      </c>
      <c r="V1317" s="51">
        <f t="shared" si="305"/>
        <v>0</v>
      </c>
      <c r="AG1317">
        <v>0</v>
      </c>
      <c r="AH1317">
        <v>0</v>
      </c>
      <c r="AY1317">
        <v>0</v>
      </c>
    </row>
    <row r="1318" spans="1:51" x14ac:dyDescent="0.25">
      <c r="A1318" s="14" t="s">
        <v>1184</v>
      </c>
      <c r="F1318" s="53"/>
      <c r="G1318" s="53"/>
      <c r="H1318" s="52">
        <f t="shared" si="306"/>
        <v>0</v>
      </c>
      <c r="K1318" s="53"/>
      <c r="L1318" s="52">
        <f t="shared" si="307"/>
        <v>0</v>
      </c>
      <c r="O1318" s="54">
        <v>200</v>
      </c>
      <c r="P1318" s="54">
        <v>9000</v>
      </c>
      <c r="Q1318" s="54"/>
      <c r="R1318" s="54"/>
      <c r="S1318" s="53">
        <v>50</v>
      </c>
      <c r="T1318" s="52">
        <f t="shared" si="308"/>
        <v>2021.436274509804</v>
      </c>
      <c r="V1318" s="51">
        <f t="shared" si="305"/>
        <v>0</v>
      </c>
      <c r="AG1318">
        <v>0</v>
      </c>
      <c r="AH1318">
        <v>0</v>
      </c>
      <c r="AY1318">
        <v>0</v>
      </c>
    </row>
    <row r="1319" spans="1:51" x14ac:dyDescent="0.25">
      <c r="A1319" s="14" t="s">
        <v>1185</v>
      </c>
      <c r="F1319" s="53"/>
      <c r="G1319" s="53"/>
      <c r="H1319" s="52">
        <f t="shared" si="306"/>
        <v>0</v>
      </c>
      <c r="K1319" s="53"/>
      <c r="L1319" s="52">
        <f t="shared" si="307"/>
        <v>0</v>
      </c>
      <c r="O1319" s="54">
        <v>200</v>
      </c>
      <c r="P1319" s="54">
        <v>9000</v>
      </c>
      <c r="Q1319" s="54"/>
      <c r="R1319" s="54"/>
      <c r="S1319" s="53">
        <v>50</v>
      </c>
      <c r="T1319" s="52">
        <f t="shared" si="308"/>
        <v>2021.436274509804</v>
      </c>
      <c r="V1319" s="51">
        <f t="shared" si="305"/>
        <v>0</v>
      </c>
      <c r="AG1319">
        <v>0</v>
      </c>
      <c r="AH1319">
        <v>0</v>
      </c>
      <c r="AY1319">
        <v>0</v>
      </c>
    </row>
    <row r="1320" spans="1:51" x14ac:dyDescent="0.25">
      <c r="A1320" s="12" t="s">
        <v>1186</v>
      </c>
      <c r="H1320" s="52">
        <f t="shared" si="306"/>
        <v>0</v>
      </c>
      <c r="L1320" s="52">
        <f t="shared" si="307"/>
        <v>0</v>
      </c>
      <c r="O1320" s="52">
        <v>200</v>
      </c>
      <c r="P1320" s="52">
        <v>9000</v>
      </c>
      <c r="S1320" s="53">
        <v>50</v>
      </c>
      <c r="T1320" s="52">
        <f t="shared" si="308"/>
        <v>2021.436274509804</v>
      </c>
      <c r="V1320" s="51">
        <f t="shared" si="305"/>
        <v>0</v>
      </c>
      <c r="AG1320">
        <v>0</v>
      </c>
      <c r="AH1320">
        <v>0</v>
      </c>
      <c r="AY1320">
        <v>0</v>
      </c>
    </row>
    <row r="1321" spans="1:51" x14ac:dyDescent="0.25">
      <c r="A1321" s="9" t="s">
        <v>1187</v>
      </c>
      <c r="H1321" s="52">
        <f t="shared" si="306"/>
        <v>0</v>
      </c>
      <c r="L1321" s="52">
        <f t="shared" si="307"/>
        <v>0</v>
      </c>
      <c r="S1321" s="52">
        <v>50</v>
      </c>
      <c r="T1321" s="52">
        <f t="shared" si="308"/>
        <v>2021.436274509804</v>
      </c>
      <c r="V1321" s="51">
        <f t="shared" si="305"/>
        <v>0</v>
      </c>
      <c r="AG1321">
        <v>0</v>
      </c>
      <c r="AH1321">
        <v>0</v>
      </c>
      <c r="AY1321">
        <v>0</v>
      </c>
    </row>
    <row r="1322" spans="1:51" x14ac:dyDescent="0.25">
      <c r="A1322" s="14" t="s">
        <v>1188</v>
      </c>
      <c r="H1322" s="52">
        <f t="shared" si="306"/>
        <v>0</v>
      </c>
      <c r="L1322" s="52">
        <f t="shared" si="307"/>
        <v>0</v>
      </c>
      <c r="O1322" s="52">
        <v>150</v>
      </c>
      <c r="P1322" s="52">
        <v>6750</v>
      </c>
      <c r="S1322" s="52">
        <v>50</v>
      </c>
      <c r="T1322" s="52">
        <f t="shared" si="308"/>
        <v>2021.436274509804</v>
      </c>
      <c r="V1322" s="51">
        <f t="shared" si="305"/>
        <v>6551.7916935010462</v>
      </c>
      <c r="AG1322">
        <v>0</v>
      </c>
      <c r="AH1322">
        <v>0</v>
      </c>
      <c r="AY1322">
        <v>0</v>
      </c>
    </row>
    <row r="1323" spans="1:51" x14ac:dyDescent="0.25">
      <c r="A1323" s="14" t="s">
        <v>1189</v>
      </c>
      <c r="F1323" s="53"/>
      <c r="G1323" s="53"/>
      <c r="H1323" s="52">
        <f t="shared" si="306"/>
        <v>0</v>
      </c>
      <c r="K1323" s="53"/>
      <c r="L1323" s="52">
        <f t="shared" si="307"/>
        <v>0</v>
      </c>
      <c r="O1323" s="54">
        <v>150</v>
      </c>
      <c r="P1323" s="54">
        <v>6750</v>
      </c>
      <c r="Q1323" s="54"/>
      <c r="R1323" s="54"/>
      <c r="S1323" s="52">
        <v>50</v>
      </c>
      <c r="T1323" s="52">
        <f t="shared" si="308"/>
        <v>2021.436274509804</v>
      </c>
      <c r="V1323" s="51" t="e">
        <f>$AY$1*#REF!</f>
        <v>#REF!</v>
      </c>
      <c r="AG1323">
        <v>0</v>
      </c>
      <c r="AH1323">
        <v>0</v>
      </c>
      <c r="AY1323">
        <v>0</v>
      </c>
    </row>
    <row r="1324" spans="1:51" x14ac:dyDescent="0.25">
      <c r="A1324" s="9" t="s">
        <v>1190</v>
      </c>
      <c r="F1324" s="52">
        <v>300</v>
      </c>
      <c r="G1324" s="52">
        <v>180</v>
      </c>
      <c r="H1324" s="52">
        <f>AY1324</f>
        <v>6770.5789030194219</v>
      </c>
      <c r="K1324" s="52">
        <v>70</v>
      </c>
      <c r="L1324" s="52">
        <f t="shared" si="307"/>
        <v>2100</v>
      </c>
      <c r="T1324" s="52">
        <f t="shared" si="308"/>
        <v>0</v>
      </c>
      <c r="V1324" s="51">
        <f>$AY$1*H1325</f>
        <v>0</v>
      </c>
      <c r="AG1324">
        <v>180</v>
      </c>
      <c r="AH1324">
        <v>120</v>
      </c>
      <c r="AY1324">
        <v>6770.5789030194219</v>
      </c>
    </row>
    <row r="1325" spans="1:51" x14ac:dyDescent="0.25">
      <c r="A1325" s="9" t="s">
        <v>1191</v>
      </c>
      <c r="H1325" s="52">
        <f t="shared" si="306"/>
        <v>0</v>
      </c>
      <c r="L1325" s="52">
        <f t="shared" si="307"/>
        <v>0</v>
      </c>
      <c r="S1325" s="52">
        <v>100</v>
      </c>
      <c r="T1325" s="52">
        <f t="shared" si="308"/>
        <v>4042.872549019608</v>
      </c>
      <c r="V1325" s="51">
        <f>$AY$1*H1327</f>
        <v>0</v>
      </c>
      <c r="AG1325">
        <v>0</v>
      </c>
      <c r="AH1325">
        <v>0</v>
      </c>
      <c r="AY1325">
        <v>0</v>
      </c>
    </row>
    <row r="1326" spans="1:51" x14ac:dyDescent="0.25">
      <c r="A1326" s="15" t="s">
        <v>1324</v>
      </c>
      <c r="B1326" s="125">
        <v>1</v>
      </c>
      <c r="F1326" s="122" t="s">
        <v>1332</v>
      </c>
      <c r="G1326" s="122"/>
      <c r="H1326" s="122"/>
      <c r="I1326" s="122"/>
      <c r="J1326" s="122"/>
      <c r="K1326" s="122" t="s">
        <v>1332</v>
      </c>
      <c r="L1326" s="122"/>
      <c r="M1326" s="122"/>
      <c r="N1326" s="122"/>
      <c r="O1326" s="122" t="s">
        <v>1332</v>
      </c>
      <c r="P1326" s="122"/>
      <c r="Q1326" s="122"/>
      <c r="R1326" s="122"/>
      <c r="S1326" s="53">
        <v>50</v>
      </c>
      <c r="T1326" s="52">
        <f t="shared" si="308"/>
        <v>2021.436274509804</v>
      </c>
      <c r="V1326" s="51" t="e">
        <f>$AY$1*#REF!</f>
        <v>#REF!</v>
      </c>
      <c r="AG1326" t="e">
        <v>#VALUE!</v>
      </c>
      <c r="AH1326" t="e">
        <v>#VALUE!</v>
      </c>
      <c r="AY1326">
        <v>0</v>
      </c>
    </row>
    <row r="1327" spans="1:51" x14ac:dyDescent="0.25">
      <c r="A1327" s="15" t="s">
        <v>1325</v>
      </c>
      <c r="B1327" s="125"/>
      <c r="F1327" s="122" t="s">
        <v>1332</v>
      </c>
      <c r="G1327" s="122"/>
      <c r="H1327" s="122"/>
      <c r="I1327" s="122"/>
      <c r="J1327" s="122"/>
      <c r="K1327" s="122" t="s">
        <v>1332</v>
      </c>
      <c r="L1327" s="122"/>
      <c r="M1327" s="122"/>
      <c r="N1327" s="122"/>
      <c r="O1327" s="122" t="s">
        <v>1332</v>
      </c>
      <c r="P1327" s="122"/>
      <c r="Q1327" s="122"/>
      <c r="R1327" s="122"/>
      <c r="S1327" s="122" t="s">
        <v>1346</v>
      </c>
      <c r="T1327" s="122"/>
      <c r="U1327" s="31"/>
      <c r="V1327" s="51" t="e">
        <f>$AY$1*#REF!</f>
        <v>#REF!</v>
      </c>
      <c r="W1327" s="31"/>
      <c r="X1327" s="31"/>
      <c r="Y1327" s="31"/>
      <c r="Z1327" s="31"/>
      <c r="AA1327" s="31"/>
      <c r="AB1327" s="31"/>
      <c r="AC1327" s="31"/>
      <c r="AG1327" t="e">
        <v>#VALUE!</v>
      </c>
      <c r="AH1327" t="e">
        <v>#VALUE!</v>
      </c>
      <c r="AY1327">
        <v>0</v>
      </c>
    </row>
    <row r="1328" spans="1:51" x14ac:dyDescent="0.25">
      <c r="A1328" s="13" t="s">
        <v>1192</v>
      </c>
      <c r="C1328" s="53"/>
      <c r="D1328" s="53"/>
      <c r="E1328" s="53"/>
      <c r="F1328" s="53">
        <v>540</v>
      </c>
      <c r="G1328" s="53">
        <v>324</v>
      </c>
      <c r="H1328" s="52">
        <f>AY1328</f>
        <v>12187.042025434959</v>
      </c>
      <c r="K1328" s="52">
        <v>200</v>
      </c>
      <c r="L1328" s="52">
        <f t="shared" ref="L1328:L1335" si="309">K1328*AF$1</f>
        <v>6000</v>
      </c>
      <c r="O1328" s="52">
        <v>350</v>
      </c>
      <c r="P1328" s="52">
        <v>15750</v>
      </c>
      <c r="S1328" s="53">
        <v>250</v>
      </c>
      <c r="T1328" s="52">
        <f>S1328*AE$1308</f>
        <v>10107.181372549019</v>
      </c>
      <c r="V1328" s="51">
        <f>$AY$1*H1329</f>
        <v>436.78611290006967</v>
      </c>
      <c r="AG1328">
        <v>324</v>
      </c>
      <c r="AH1328">
        <v>216</v>
      </c>
      <c r="AY1328">
        <v>12187.042025434959</v>
      </c>
    </row>
    <row r="1329" spans="1:51" x14ac:dyDescent="0.25">
      <c r="A1329" s="9" t="s">
        <v>1193</v>
      </c>
      <c r="C1329" s="52">
        <v>80025</v>
      </c>
      <c r="F1329" s="52">
        <v>20</v>
      </c>
      <c r="G1329" s="52">
        <v>12</v>
      </c>
      <c r="H1329" s="52">
        <f t="shared" ref="H1329:H1345" si="310">AY1329</f>
        <v>451.37192686796141</v>
      </c>
      <c r="K1329" s="52">
        <v>420</v>
      </c>
      <c r="L1329" s="52">
        <f t="shared" si="309"/>
        <v>12600</v>
      </c>
      <c r="O1329" s="52">
        <v>600</v>
      </c>
      <c r="P1329" s="52">
        <v>27000</v>
      </c>
      <c r="S1329" s="125" t="s">
        <v>1346</v>
      </c>
      <c r="T1329" s="125"/>
      <c r="V1329" s="51">
        <f t="shared" ref="V1329:V1334" si="311">$AY$1*H1331</f>
        <v>0</v>
      </c>
      <c r="AG1329">
        <v>12</v>
      </c>
      <c r="AH1329">
        <v>8</v>
      </c>
      <c r="AY1329">
        <v>451.37192686796141</v>
      </c>
    </row>
    <row r="1330" spans="1:51" x14ac:dyDescent="0.25">
      <c r="A1330" s="13" t="s">
        <v>1194</v>
      </c>
      <c r="C1330" s="53"/>
      <c r="D1330" s="53"/>
      <c r="E1330" s="53"/>
      <c r="F1330" s="53">
        <v>1260</v>
      </c>
      <c r="G1330" s="53">
        <v>756</v>
      </c>
      <c r="H1330" s="52">
        <f t="shared" si="310"/>
        <v>28436.43139268157</v>
      </c>
      <c r="K1330" s="52">
        <v>240</v>
      </c>
      <c r="L1330" s="52">
        <f t="shared" si="309"/>
        <v>7200</v>
      </c>
      <c r="O1330" s="52">
        <v>500</v>
      </c>
      <c r="P1330" s="52">
        <v>22500</v>
      </c>
      <c r="S1330" s="52">
        <v>120</v>
      </c>
      <c r="T1330" s="52">
        <v>1800</v>
      </c>
      <c r="V1330" s="51">
        <f t="shared" si="311"/>
        <v>15287.513951502442</v>
      </c>
      <c r="AG1330">
        <v>756</v>
      </c>
      <c r="AH1330">
        <v>504</v>
      </c>
      <c r="AY1330">
        <v>28436.43139268157</v>
      </c>
    </row>
    <row r="1331" spans="1:51" x14ac:dyDescent="0.25">
      <c r="A1331" s="9" t="s">
        <v>1195</v>
      </c>
      <c r="H1331" s="52">
        <f t="shared" si="310"/>
        <v>0</v>
      </c>
      <c r="K1331" s="52">
        <v>360</v>
      </c>
      <c r="L1331" s="52">
        <f t="shared" si="309"/>
        <v>10800</v>
      </c>
      <c r="O1331" s="52">
        <v>500</v>
      </c>
      <c r="P1331" s="52">
        <v>22500</v>
      </c>
      <c r="S1331" s="53">
        <v>100</v>
      </c>
      <c r="T1331" s="52">
        <f>S1331*AE$1308</f>
        <v>4042.872549019608</v>
      </c>
      <c r="V1331" s="51">
        <f t="shared" si="311"/>
        <v>18308.617899061257</v>
      </c>
      <c r="AG1331">
        <v>0</v>
      </c>
      <c r="AH1331">
        <v>0</v>
      </c>
      <c r="AY1331">
        <v>0</v>
      </c>
    </row>
    <row r="1332" spans="1:51" x14ac:dyDescent="0.25">
      <c r="A1332" s="13" t="s">
        <v>1196</v>
      </c>
      <c r="C1332" s="53"/>
      <c r="D1332" s="53"/>
      <c r="E1332" s="53"/>
      <c r="F1332" s="53">
        <v>700</v>
      </c>
      <c r="G1332" s="53">
        <v>420</v>
      </c>
      <c r="H1332" s="52">
        <f t="shared" si="310"/>
        <v>15798.017440378651</v>
      </c>
      <c r="K1332" s="52">
        <v>70</v>
      </c>
      <c r="L1332" s="52">
        <f t="shared" si="309"/>
        <v>2100</v>
      </c>
      <c r="O1332" s="53"/>
      <c r="P1332" s="53"/>
      <c r="Q1332" s="53"/>
      <c r="R1332" s="53"/>
      <c r="S1332" s="52">
        <v>50</v>
      </c>
      <c r="T1332" s="52">
        <v>750</v>
      </c>
      <c r="V1332" s="51">
        <f t="shared" si="311"/>
        <v>29046.276507854636</v>
      </c>
      <c r="AG1332">
        <v>420</v>
      </c>
      <c r="AH1332">
        <v>280</v>
      </c>
      <c r="AY1332">
        <v>15798.017440378651</v>
      </c>
    </row>
    <row r="1333" spans="1:51" x14ac:dyDescent="0.25">
      <c r="A1333" s="9" t="s">
        <v>1197</v>
      </c>
      <c r="F1333" s="52">
        <v>839</v>
      </c>
      <c r="G1333" s="52">
        <v>503</v>
      </c>
      <c r="H1333" s="52">
        <f t="shared" si="310"/>
        <v>18920.006601215384</v>
      </c>
      <c r="K1333" s="52">
        <v>385</v>
      </c>
      <c r="L1333" s="52">
        <f t="shared" si="309"/>
        <v>11550</v>
      </c>
      <c r="O1333" s="53">
        <v>450</v>
      </c>
      <c r="P1333" s="53">
        <v>20250</v>
      </c>
      <c r="Q1333" s="53"/>
      <c r="R1333" s="53"/>
      <c r="S1333" s="53">
        <v>100</v>
      </c>
      <c r="T1333" s="52">
        <f>S1333*AE$1308</f>
        <v>4042.872549019608</v>
      </c>
      <c r="V1333" s="51">
        <f t="shared" si="311"/>
        <v>0</v>
      </c>
      <c r="AG1333">
        <v>503.4</v>
      </c>
      <c r="AH1333">
        <v>335.6</v>
      </c>
      <c r="AY1333">
        <v>18920.006601215384</v>
      </c>
    </row>
    <row r="1334" spans="1:51" x14ac:dyDescent="0.25">
      <c r="A1334" s="15" t="s">
        <v>1198</v>
      </c>
      <c r="C1334" s="52">
        <v>80025</v>
      </c>
      <c r="F1334" s="53">
        <v>1330</v>
      </c>
      <c r="G1334" s="53">
        <v>798</v>
      </c>
      <c r="H1334" s="52">
        <f t="shared" si="310"/>
        <v>30016.233136719435</v>
      </c>
      <c r="K1334" s="52">
        <v>165</v>
      </c>
      <c r="L1334" s="52">
        <f t="shared" si="309"/>
        <v>4950</v>
      </c>
      <c r="O1334" s="122" t="s">
        <v>1332</v>
      </c>
      <c r="P1334" s="122"/>
      <c r="Q1334" s="122"/>
      <c r="R1334" s="122"/>
      <c r="S1334" s="53">
        <v>150</v>
      </c>
      <c r="T1334" s="52">
        <v>2250</v>
      </c>
      <c r="V1334" s="51">
        <f t="shared" si="311"/>
        <v>0</v>
      </c>
      <c r="AG1334">
        <v>798</v>
      </c>
      <c r="AH1334">
        <v>532</v>
      </c>
      <c r="AY1334">
        <v>30016.233136719435</v>
      </c>
    </row>
    <row r="1335" spans="1:51" x14ac:dyDescent="0.25">
      <c r="A1335" s="9" t="s">
        <v>1199</v>
      </c>
      <c r="C1335" s="53"/>
      <c r="D1335" s="53"/>
      <c r="E1335" s="53"/>
      <c r="F1335" s="53"/>
      <c r="G1335" s="53"/>
      <c r="H1335" s="52">
        <f t="shared" si="310"/>
        <v>0</v>
      </c>
      <c r="K1335" s="53"/>
      <c r="L1335" s="52">
        <f t="shared" si="309"/>
        <v>0</v>
      </c>
      <c r="O1335" s="53"/>
      <c r="P1335" s="53"/>
      <c r="Q1335" s="53"/>
      <c r="R1335" s="53"/>
      <c r="S1335" s="53">
        <v>100</v>
      </c>
      <c r="T1335" s="52">
        <f>S1335*AE$1308</f>
        <v>4042.872549019608</v>
      </c>
      <c r="V1335" s="51" t="e">
        <f>$AY$1*#REF!</f>
        <v>#REF!</v>
      </c>
      <c r="AG1335">
        <v>0</v>
      </c>
      <c r="AH1335">
        <v>0</v>
      </c>
      <c r="AY1335">
        <v>0</v>
      </c>
    </row>
    <row r="1336" spans="1:51" x14ac:dyDescent="0.25">
      <c r="A1336" s="9" t="s">
        <v>1446</v>
      </c>
      <c r="C1336" s="53"/>
      <c r="D1336" s="53"/>
      <c r="E1336" s="53"/>
      <c r="F1336" s="53"/>
      <c r="G1336" s="53"/>
      <c r="H1336" s="52">
        <f t="shared" si="310"/>
        <v>0</v>
      </c>
      <c r="K1336" s="53"/>
      <c r="O1336" s="53">
        <v>150</v>
      </c>
      <c r="P1336" s="53">
        <v>6750</v>
      </c>
      <c r="Q1336" s="53"/>
      <c r="R1336" s="53"/>
      <c r="S1336" s="53"/>
      <c r="V1336" s="51">
        <f>$AY$1*H1337</f>
        <v>0</v>
      </c>
      <c r="AY1336">
        <v>0</v>
      </c>
    </row>
    <row r="1337" spans="1:51" x14ac:dyDescent="0.25">
      <c r="A1337" s="14" t="s">
        <v>1200</v>
      </c>
      <c r="F1337" s="53"/>
      <c r="G1337" s="53"/>
      <c r="H1337" s="52">
        <f t="shared" si="310"/>
        <v>0</v>
      </c>
      <c r="L1337" s="52">
        <f t="shared" ref="L1337:L1345" si="312">K1337*AF$1</f>
        <v>0</v>
      </c>
      <c r="O1337" s="54"/>
      <c r="P1337" s="54"/>
      <c r="Q1337" s="54"/>
      <c r="R1337" s="54"/>
      <c r="S1337" s="53">
        <v>100</v>
      </c>
      <c r="T1337" s="52">
        <f t="shared" ref="T1337:T1345" si="313">S1337*AE$1308</f>
        <v>4042.872549019608</v>
      </c>
      <c r="V1337" s="51">
        <f>$AY$1*H1338</f>
        <v>12230.011161201952</v>
      </c>
      <c r="AG1337">
        <v>0</v>
      </c>
      <c r="AH1337">
        <v>0</v>
      </c>
      <c r="AY1337">
        <v>0</v>
      </c>
    </row>
    <row r="1338" spans="1:51" x14ac:dyDescent="0.25">
      <c r="A1338" s="13" t="s">
        <v>1201</v>
      </c>
      <c r="C1338" s="53"/>
      <c r="D1338" s="53"/>
      <c r="E1338" s="53"/>
      <c r="F1338" s="53">
        <v>560</v>
      </c>
      <c r="G1338" s="53">
        <v>336</v>
      </c>
      <c r="H1338" s="52">
        <f t="shared" si="310"/>
        <v>12638.413952302921</v>
      </c>
      <c r="K1338" s="52">
        <v>150</v>
      </c>
      <c r="L1338" s="52">
        <f t="shared" si="312"/>
        <v>4500</v>
      </c>
      <c r="O1338" s="53"/>
      <c r="P1338" s="53"/>
      <c r="Q1338" s="53"/>
      <c r="R1338" s="53"/>
      <c r="S1338" s="70"/>
      <c r="T1338" s="52">
        <f t="shared" si="313"/>
        <v>0</v>
      </c>
      <c r="V1338" s="51">
        <f>$AY$1*H1339</f>
        <v>14086.35214102725</v>
      </c>
      <c r="AG1338">
        <v>336</v>
      </c>
      <c r="AH1338">
        <v>224</v>
      </c>
      <c r="AY1338">
        <v>12638.413952302921</v>
      </c>
    </row>
    <row r="1339" spans="1:51" x14ac:dyDescent="0.25">
      <c r="A1339" s="9" t="s">
        <v>1202</v>
      </c>
      <c r="F1339" s="52">
        <v>645</v>
      </c>
      <c r="G1339" s="52">
        <v>387</v>
      </c>
      <c r="H1339" s="52">
        <f t="shared" si="310"/>
        <v>14556.744641491758</v>
      </c>
      <c r="K1339" s="52">
        <v>144</v>
      </c>
      <c r="L1339" s="52">
        <f t="shared" si="312"/>
        <v>4320</v>
      </c>
      <c r="T1339" s="52">
        <f t="shared" si="313"/>
        <v>0</v>
      </c>
      <c r="V1339" s="51">
        <f>$AY$1*H1341</f>
        <v>3931.0750161006276</v>
      </c>
      <c r="AG1339">
        <v>387</v>
      </c>
      <c r="AH1339">
        <v>258</v>
      </c>
      <c r="AY1339">
        <v>14556.744641491758</v>
      </c>
    </row>
    <row r="1340" spans="1:51" x14ac:dyDescent="0.25">
      <c r="A1340" s="18" t="s">
        <v>1203</v>
      </c>
      <c r="C1340" s="53"/>
      <c r="D1340" s="53"/>
      <c r="E1340" s="53"/>
      <c r="H1340" s="52">
        <f t="shared" si="310"/>
        <v>0</v>
      </c>
      <c r="K1340" s="52">
        <v>210</v>
      </c>
      <c r="L1340" s="52">
        <f t="shared" si="312"/>
        <v>6300</v>
      </c>
      <c r="O1340" s="53"/>
      <c r="P1340" s="53"/>
      <c r="Q1340" s="53"/>
      <c r="R1340" s="53"/>
      <c r="S1340" s="70"/>
      <c r="T1340" s="52">
        <f t="shared" si="313"/>
        <v>0</v>
      </c>
      <c r="V1340" s="51" t="e">
        <f>$AY$1*#REF!</f>
        <v>#REF!</v>
      </c>
      <c r="AG1340">
        <v>0</v>
      </c>
      <c r="AH1340">
        <v>0</v>
      </c>
      <c r="AY1340">
        <v>0</v>
      </c>
    </row>
    <row r="1341" spans="1:51" x14ac:dyDescent="0.25">
      <c r="A1341" s="15" t="s">
        <v>1204</v>
      </c>
      <c r="C1341" s="53"/>
      <c r="D1341" s="53"/>
      <c r="E1341" s="53"/>
      <c r="F1341" s="53">
        <v>180</v>
      </c>
      <c r="G1341" s="53">
        <v>108</v>
      </c>
      <c r="H1341" s="52">
        <f t="shared" si="310"/>
        <v>4062.3473418116532</v>
      </c>
      <c r="K1341" s="53"/>
      <c r="L1341" s="52">
        <f t="shared" si="312"/>
        <v>0</v>
      </c>
      <c r="O1341" s="52">
        <v>300</v>
      </c>
      <c r="P1341" s="52">
        <v>13500</v>
      </c>
      <c r="S1341" s="53"/>
      <c r="T1341" s="52">
        <f t="shared" si="313"/>
        <v>0</v>
      </c>
      <c r="V1341" s="51" t="e">
        <f>$AY$1*#REF!</f>
        <v>#REF!</v>
      </c>
      <c r="AG1341">
        <v>108</v>
      </c>
      <c r="AH1341">
        <v>72</v>
      </c>
      <c r="AY1341">
        <v>4062.3473418116532</v>
      </c>
    </row>
    <row r="1342" spans="1:51" x14ac:dyDescent="0.25">
      <c r="A1342" s="12" t="s">
        <v>1205</v>
      </c>
      <c r="H1342" s="52">
        <f t="shared" si="310"/>
        <v>0</v>
      </c>
      <c r="K1342" s="52">
        <v>90</v>
      </c>
      <c r="L1342" s="52">
        <f t="shared" si="312"/>
        <v>2700</v>
      </c>
      <c r="S1342" s="52">
        <v>100</v>
      </c>
      <c r="T1342" s="52">
        <f t="shared" si="313"/>
        <v>4042.872549019608</v>
      </c>
      <c r="V1342" s="51">
        <f>$AY$1*H1344</f>
        <v>4586.2541854507317</v>
      </c>
      <c r="AG1342">
        <v>0</v>
      </c>
      <c r="AH1342">
        <v>0</v>
      </c>
      <c r="AY1342">
        <v>0</v>
      </c>
    </row>
    <row r="1343" spans="1:51" x14ac:dyDescent="0.25">
      <c r="A1343" s="9" t="s">
        <v>1206</v>
      </c>
      <c r="F1343" s="52">
        <v>240</v>
      </c>
      <c r="G1343" s="52">
        <v>144</v>
      </c>
      <c r="H1343" s="52">
        <f t="shared" si="310"/>
        <v>5416.4631224155373</v>
      </c>
      <c r="K1343" s="52">
        <v>164</v>
      </c>
      <c r="L1343" s="52">
        <f t="shared" si="312"/>
        <v>4920</v>
      </c>
      <c r="T1343" s="52">
        <f t="shared" si="313"/>
        <v>0</v>
      </c>
      <c r="V1343" s="51">
        <f>$AY$1*H1345</f>
        <v>0</v>
      </c>
      <c r="AG1343">
        <v>144</v>
      </c>
      <c r="AH1343">
        <v>96</v>
      </c>
      <c r="AY1343">
        <v>5416.4631224155373</v>
      </c>
    </row>
    <row r="1344" spans="1:51" x14ac:dyDescent="0.25">
      <c r="A1344" s="14" t="s">
        <v>1207</v>
      </c>
      <c r="C1344" s="53"/>
      <c r="D1344" s="53"/>
      <c r="E1344" s="53"/>
      <c r="F1344" s="53">
        <v>210</v>
      </c>
      <c r="G1344" s="53">
        <v>126</v>
      </c>
      <c r="H1344" s="52">
        <f t="shared" si="310"/>
        <v>4739.405232113595</v>
      </c>
      <c r="K1344" s="53"/>
      <c r="L1344" s="52">
        <f t="shared" si="312"/>
        <v>0</v>
      </c>
      <c r="O1344" s="54"/>
      <c r="P1344" s="54"/>
      <c r="Q1344" s="54"/>
      <c r="R1344" s="54"/>
      <c r="S1344" s="52">
        <v>100</v>
      </c>
      <c r="T1344" s="52">
        <f t="shared" si="313"/>
        <v>4042.872549019608</v>
      </c>
      <c r="V1344" s="51">
        <f>$AY$1*H1346</f>
        <v>149016.8621844071</v>
      </c>
      <c r="AG1344">
        <v>126</v>
      </c>
      <c r="AH1344">
        <v>84</v>
      </c>
      <c r="AY1344">
        <v>4739.405232113595</v>
      </c>
    </row>
    <row r="1345" spans="1:51" x14ac:dyDescent="0.25">
      <c r="A1345" s="13" t="s">
        <v>1208</v>
      </c>
      <c r="C1345" s="53"/>
      <c r="D1345" s="53"/>
      <c r="E1345" s="53"/>
      <c r="F1345" s="53">
        <v>300</v>
      </c>
      <c r="H1345" s="52">
        <f t="shared" si="310"/>
        <v>0</v>
      </c>
      <c r="I1345" s="53">
        <v>300</v>
      </c>
      <c r="J1345" s="52">
        <f>I1345*$AD$1</f>
        <v>11661.120302782399</v>
      </c>
      <c r="K1345" s="53"/>
      <c r="L1345" s="52">
        <f t="shared" si="312"/>
        <v>0</v>
      </c>
      <c r="O1345" s="52">
        <v>150</v>
      </c>
      <c r="P1345" s="52">
        <v>6750</v>
      </c>
      <c r="S1345" s="53"/>
      <c r="T1345" s="52">
        <f t="shared" si="313"/>
        <v>0</v>
      </c>
      <c r="V1345" s="51">
        <f>$AY$1*H1347</f>
        <v>0</v>
      </c>
      <c r="AG1345">
        <v>0</v>
      </c>
      <c r="AH1345">
        <v>0</v>
      </c>
      <c r="AY1345">
        <v>0</v>
      </c>
    </row>
    <row r="1346" spans="1:51" x14ac:dyDescent="0.25">
      <c r="A1346" s="19" t="s">
        <v>638</v>
      </c>
      <c r="B1346" s="20">
        <f>SUM(B1308:B1345)</f>
        <v>1</v>
      </c>
      <c r="C1346" s="20">
        <f t="shared" ref="C1346:T1346" si="314">SUM(C1308:C1345)</f>
        <v>160050</v>
      </c>
      <c r="D1346" s="20">
        <f t="shared" si="314"/>
        <v>0</v>
      </c>
      <c r="E1346" s="20">
        <f t="shared" si="314"/>
        <v>0</v>
      </c>
      <c r="F1346" s="20">
        <f t="shared" si="314"/>
        <v>7124</v>
      </c>
      <c r="G1346" s="20">
        <f t="shared" si="314"/>
        <v>4094</v>
      </c>
      <c r="H1346" s="20">
        <f t="shared" si="314"/>
        <v>153993.05571645283</v>
      </c>
      <c r="I1346" s="20">
        <f t="shared" si="314"/>
        <v>300</v>
      </c>
      <c r="J1346" s="20">
        <f t="shared" si="314"/>
        <v>11661.120302782399</v>
      </c>
      <c r="K1346" s="20">
        <f t="shared" si="314"/>
        <v>2668</v>
      </c>
      <c r="L1346" s="20">
        <f t="shared" si="314"/>
        <v>80040</v>
      </c>
      <c r="M1346" s="20">
        <f t="shared" si="314"/>
        <v>0</v>
      </c>
      <c r="N1346" s="20">
        <f t="shared" si="314"/>
        <v>0</v>
      </c>
      <c r="O1346" s="20">
        <f t="shared" si="314"/>
        <v>4450</v>
      </c>
      <c r="P1346" s="20">
        <f t="shared" si="314"/>
        <v>200250</v>
      </c>
      <c r="Q1346" s="20">
        <f t="shared" si="314"/>
        <v>0</v>
      </c>
      <c r="R1346" s="20">
        <f t="shared" si="314"/>
        <v>0</v>
      </c>
      <c r="S1346" s="20">
        <f t="shared" si="314"/>
        <v>1860</v>
      </c>
      <c r="T1346" s="20">
        <f t="shared" si="314"/>
        <v>67060.237254901964</v>
      </c>
      <c r="U1346" s="34"/>
      <c r="V1346" s="51">
        <f>$AY$1*H1349</f>
        <v>0</v>
      </c>
      <c r="W1346" s="34"/>
      <c r="X1346" s="34"/>
      <c r="Y1346" s="34"/>
      <c r="Z1346" s="34"/>
      <c r="AA1346" s="34"/>
      <c r="AB1346" s="34"/>
      <c r="AC1346" s="34"/>
      <c r="AG1346">
        <v>4094.3999999999996</v>
      </c>
      <c r="AH1346">
        <v>2729.6000000000004</v>
      </c>
      <c r="AY1346">
        <v>153993.05571645286</v>
      </c>
    </row>
    <row r="1347" spans="1:51" hidden="1" x14ac:dyDescent="0.25">
      <c r="A1347" s="19" t="s">
        <v>1425</v>
      </c>
      <c r="B1347" s="20"/>
      <c r="C1347" s="20"/>
      <c r="D1347" s="20">
        <v>0</v>
      </c>
      <c r="E1347" s="20">
        <v>0</v>
      </c>
      <c r="F1347" s="20">
        <v>9419</v>
      </c>
      <c r="G1347" s="20"/>
      <c r="H1347" s="20"/>
      <c r="I1347" s="20">
        <v>2595</v>
      </c>
      <c r="J1347" s="20">
        <v>100868.69061906775</v>
      </c>
      <c r="K1347" s="20"/>
      <c r="L1347" s="20"/>
      <c r="M1347" s="20">
        <v>240</v>
      </c>
      <c r="N1347" s="20">
        <v>7200</v>
      </c>
      <c r="O1347" s="20"/>
      <c r="P1347" s="20"/>
      <c r="Q1347" s="20">
        <v>0</v>
      </c>
      <c r="R1347" s="20">
        <v>0</v>
      </c>
      <c r="S1347" s="20">
        <f>S1346-2040</f>
        <v>-180</v>
      </c>
      <c r="T1347" s="20">
        <f>T1346-82474.6</f>
        <v>-15414.362745098042</v>
      </c>
      <c r="U1347" s="34"/>
      <c r="V1347" s="51">
        <f>$AY$1*H1350</f>
        <v>0</v>
      </c>
      <c r="W1347" s="34"/>
      <c r="X1347" s="34"/>
      <c r="Y1347" s="34"/>
      <c r="Z1347" s="34"/>
      <c r="AA1347" s="34"/>
      <c r="AB1347" s="34"/>
      <c r="AC1347" s="34"/>
      <c r="AY1347">
        <v>0</v>
      </c>
    </row>
    <row r="1348" spans="1:51" x14ac:dyDescent="0.25">
      <c r="A1348" s="19" t="s">
        <v>1448</v>
      </c>
      <c r="B1348" s="20"/>
      <c r="C1348" s="20"/>
      <c r="D1348" s="20"/>
      <c r="E1348" s="20"/>
      <c r="F1348" s="20"/>
      <c r="G1348" s="123">
        <f>H1346/G1346</f>
        <v>37.614327238996786</v>
      </c>
      <c r="H1348" s="124"/>
      <c r="I1348" s="20"/>
      <c r="J1348" s="20"/>
      <c r="K1348" s="123">
        <f>L1346/K1346</f>
        <v>30</v>
      </c>
      <c r="L1348" s="124"/>
      <c r="M1348" s="20"/>
      <c r="N1348" s="20"/>
      <c r="O1348" s="123">
        <f>P1346/O1346</f>
        <v>45</v>
      </c>
      <c r="P1348" s="124"/>
      <c r="Q1348" s="20"/>
      <c r="R1348" s="20"/>
      <c r="S1348" s="123">
        <f>T1346/S1346</f>
        <v>36.053890997259117</v>
      </c>
      <c r="T1348" s="124"/>
      <c r="U1348" s="34"/>
      <c r="W1348" s="34"/>
      <c r="X1348" s="34"/>
      <c r="Y1348" s="34"/>
      <c r="Z1348" s="34"/>
      <c r="AA1348" s="34"/>
      <c r="AB1348" s="34"/>
      <c r="AC1348" s="34"/>
    </row>
    <row r="1349" spans="1:51" x14ac:dyDescent="0.25">
      <c r="A1349" s="127" t="s">
        <v>1209</v>
      </c>
      <c r="B1349" s="127"/>
      <c r="C1349" s="127"/>
      <c r="D1349" s="127"/>
      <c r="E1349" s="127"/>
      <c r="F1349" s="127"/>
      <c r="G1349" s="127"/>
      <c r="H1349" s="127"/>
      <c r="I1349" s="127"/>
      <c r="J1349" s="127"/>
      <c r="K1349" s="127"/>
      <c r="L1349" s="127"/>
      <c r="M1349" s="127"/>
      <c r="N1349" s="127"/>
      <c r="O1349" s="127"/>
      <c r="P1349" s="127"/>
      <c r="Q1349" s="127"/>
      <c r="R1349" s="127"/>
      <c r="S1349" s="127"/>
      <c r="T1349" s="127"/>
      <c r="U1349" s="32"/>
      <c r="V1349" s="51">
        <f t="shared" ref="V1349:V1367" si="315">$AY$1*H1351</f>
        <v>0</v>
      </c>
      <c r="W1349" s="32"/>
      <c r="X1349" s="32"/>
      <c r="Y1349" s="32"/>
      <c r="Z1349" s="32"/>
      <c r="AA1349" s="32"/>
      <c r="AB1349" s="32"/>
      <c r="AC1349" s="32"/>
      <c r="AE1349">
        <v>45.325000000000003</v>
      </c>
      <c r="AG1349">
        <v>0</v>
      </c>
      <c r="AH1349">
        <v>0</v>
      </c>
      <c r="AY1349">
        <v>0</v>
      </c>
    </row>
    <row r="1350" spans="1:51" x14ac:dyDescent="0.25">
      <c r="A1350" s="12" t="s">
        <v>1210</v>
      </c>
      <c r="H1350" s="52">
        <f t="shared" ref="H1350:H1367" si="316">G1350*$AD$1</f>
        <v>0</v>
      </c>
      <c r="L1350" s="52">
        <f t="shared" ref="L1350:L1363" si="317">K1350*AF$1</f>
        <v>0</v>
      </c>
      <c r="S1350" s="52">
        <v>15</v>
      </c>
      <c r="T1350" s="52">
        <f t="shared" ref="T1350:T1363" si="318">S1350*AE$1349</f>
        <v>679.875</v>
      </c>
      <c r="V1350" s="51">
        <f t="shared" si="315"/>
        <v>0</v>
      </c>
      <c r="AG1350">
        <v>0</v>
      </c>
      <c r="AH1350">
        <v>0</v>
      </c>
      <c r="AY1350">
        <v>0</v>
      </c>
    </row>
    <row r="1351" spans="1:51" x14ac:dyDescent="0.25">
      <c r="A1351" s="9" t="s">
        <v>1211</v>
      </c>
      <c r="H1351" s="52">
        <f t="shared" si="316"/>
        <v>0</v>
      </c>
      <c r="L1351" s="52">
        <f t="shared" si="317"/>
        <v>0</v>
      </c>
      <c r="O1351" s="52">
        <v>40</v>
      </c>
      <c r="P1351" s="52">
        <v>2000</v>
      </c>
      <c r="T1351" s="52">
        <f t="shared" si="318"/>
        <v>0</v>
      </c>
      <c r="V1351" s="51">
        <f t="shared" si="315"/>
        <v>0</v>
      </c>
      <c r="AG1351">
        <v>0</v>
      </c>
      <c r="AH1351">
        <v>0</v>
      </c>
      <c r="AY1351">
        <v>0</v>
      </c>
    </row>
    <row r="1352" spans="1:51" x14ac:dyDescent="0.25">
      <c r="A1352" s="14" t="s">
        <v>1212</v>
      </c>
      <c r="H1352" s="52">
        <f t="shared" si="316"/>
        <v>0</v>
      </c>
      <c r="L1352" s="52">
        <f t="shared" si="317"/>
        <v>0</v>
      </c>
      <c r="S1352" s="52">
        <v>25</v>
      </c>
      <c r="T1352" s="52">
        <f t="shared" si="318"/>
        <v>1133.125</v>
      </c>
      <c r="V1352" s="51">
        <f t="shared" si="315"/>
        <v>0</v>
      </c>
      <c r="AG1352">
        <v>0</v>
      </c>
      <c r="AH1352">
        <v>0</v>
      </c>
      <c r="AY1352">
        <v>0</v>
      </c>
    </row>
    <row r="1353" spans="1:51" x14ac:dyDescent="0.25">
      <c r="A1353" s="14" t="s">
        <v>1213</v>
      </c>
      <c r="F1353" s="53"/>
      <c r="G1353" s="53"/>
      <c r="H1353" s="52">
        <f t="shared" si="316"/>
        <v>0</v>
      </c>
      <c r="K1353" s="53"/>
      <c r="L1353" s="52">
        <f t="shared" si="317"/>
        <v>0</v>
      </c>
      <c r="O1353" s="54">
        <v>10</v>
      </c>
      <c r="P1353" s="54">
        <v>500</v>
      </c>
      <c r="Q1353" s="54"/>
      <c r="R1353" s="54"/>
      <c r="T1353" s="52">
        <f t="shared" si="318"/>
        <v>0</v>
      </c>
      <c r="V1353" s="51">
        <f t="shared" si="315"/>
        <v>0</v>
      </c>
      <c r="AG1353">
        <v>0</v>
      </c>
      <c r="AH1353">
        <v>0</v>
      </c>
      <c r="AY1353">
        <v>0</v>
      </c>
    </row>
    <row r="1354" spans="1:51" x14ac:dyDescent="0.25">
      <c r="A1354" s="16" t="s">
        <v>1214</v>
      </c>
      <c r="D1354" s="52">
        <v>600</v>
      </c>
      <c r="E1354" s="52">
        <v>3600</v>
      </c>
      <c r="F1354" s="71"/>
      <c r="G1354" s="71"/>
      <c r="H1354" s="52">
        <f t="shared" si="316"/>
        <v>0</v>
      </c>
      <c r="L1354" s="52">
        <f t="shared" si="317"/>
        <v>0</v>
      </c>
      <c r="O1354" s="52">
        <v>25</v>
      </c>
      <c r="P1354" s="52">
        <v>1250</v>
      </c>
      <c r="T1354" s="52">
        <f t="shared" si="318"/>
        <v>0</v>
      </c>
      <c r="V1354" s="51">
        <f t="shared" si="315"/>
        <v>6988.5778064011147</v>
      </c>
      <c r="AG1354">
        <v>0</v>
      </c>
      <c r="AH1354">
        <v>0</v>
      </c>
      <c r="AY1354">
        <v>0</v>
      </c>
    </row>
    <row r="1355" spans="1:51" x14ac:dyDescent="0.25">
      <c r="A1355" s="13" t="s">
        <v>1215</v>
      </c>
      <c r="F1355" s="53"/>
      <c r="G1355" s="53"/>
      <c r="H1355" s="52">
        <f t="shared" si="316"/>
        <v>0</v>
      </c>
      <c r="K1355" s="53"/>
      <c r="L1355" s="52">
        <f t="shared" si="317"/>
        <v>0</v>
      </c>
      <c r="O1355" s="53">
        <v>25</v>
      </c>
      <c r="P1355" s="53">
        <v>1250</v>
      </c>
      <c r="Q1355" s="53"/>
      <c r="R1355" s="53"/>
      <c r="S1355" s="53"/>
      <c r="T1355" s="52">
        <f t="shared" si="318"/>
        <v>0</v>
      </c>
      <c r="V1355" s="51">
        <f t="shared" si="315"/>
        <v>16197.485020044252</v>
      </c>
      <c r="AG1355">
        <v>0</v>
      </c>
      <c r="AH1355">
        <v>0</v>
      </c>
      <c r="AY1355">
        <v>0</v>
      </c>
    </row>
    <row r="1356" spans="1:51" x14ac:dyDescent="0.25">
      <c r="A1356" s="9" t="s">
        <v>1216</v>
      </c>
      <c r="D1356" s="129">
        <v>97</v>
      </c>
      <c r="E1356" s="129">
        <v>97100</v>
      </c>
      <c r="F1356" s="52">
        <v>320</v>
      </c>
      <c r="G1356" s="52">
        <v>192</v>
      </c>
      <c r="H1356" s="52">
        <f>AY1356</f>
        <v>7221.9508298873825</v>
      </c>
      <c r="K1356" s="52">
        <v>195</v>
      </c>
      <c r="L1356" s="52">
        <f t="shared" si="317"/>
        <v>5850</v>
      </c>
      <c r="T1356" s="52">
        <f t="shared" si="318"/>
        <v>0</v>
      </c>
      <c r="V1356" s="51">
        <f t="shared" si="315"/>
        <v>0</v>
      </c>
      <c r="AG1356">
        <v>192</v>
      </c>
      <c r="AH1356">
        <v>128</v>
      </c>
      <c r="AY1356">
        <v>7221.9508298873825</v>
      </c>
    </row>
    <row r="1357" spans="1:51" x14ac:dyDescent="0.25">
      <c r="A1357" s="9" t="s">
        <v>1217</v>
      </c>
      <c r="C1357" s="53"/>
      <c r="D1357" s="126"/>
      <c r="E1357" s="126"/>
      <c r="F1357" s="53">
        <v>742</v>
      </c>
      <c r="G1357" s="53">
        <v>445</v>
      </c>
      <c r="H1357" s="52">
        <f t="shared" ref="H1357:H1363" si="319">AY1357</f>
        <v>16738.375621353571</v>
      </c>
      <c r="K1357" s="53">
        <v>312</v>
      </c>
      <c r="L1357" s="52">
        <f t="shared" si="317"/>
        <v>9360</v>
      </c>
      <c r="O1357" s="53"/>
      <c r="P1357" s="53"/>
      <c r="Q1357" s="53"/>
      <c r="R1357" s="53"/>
      <c r="S1357" s="53"/>
      <c r="T1357" s="52">
        <f t="shared" si="318"/>
        <v>0</v>
      </c>
      <c r="V1357" s="51">
        <f t="shared" si="315"/>
        <v>0</v>
      </c>
      <c r="AG1357">
        <v>445.2</v>
      </c>
      <c r="AH1357">
        <v>296.8</v>
      </c>
      <c r="AY1357">
        <v>16738.375621353571</v>
      </c>
    </row>
    <row r="1358" spans="1:51" x14ac:dyDescent="0.25">
      <c r="A1358" s="14" t="s">
        <v>1218</v>
      </c>
      <c r="D1358" s="126"/>
      <c r="E1358" s="126"/>
      <c r="F1358" s="53"/>
      <c r="G1358" s="53"/>
      <c r="H1358" s="52">
        <f t="shared" si="319"/>
        <v>0</v>
      </c>
      <c r="K1358" s="53"/>
      <c r="L1358" s="52">
        <f t="shared" si="317"/>
        <v>0</v>
      </c>
      <c r="O1358" s="54">
        <v>20</v>
      </c>
      <c r="P1358" s="54">
        <v>1000</v>
      </c>
      <c r="Q1358" s="54"/>
      <c r="R1358" s="54"/>
      <c r="S1358" s="53"/>
      <c r="T1358" s="52">
        <f t="shared" si="318"/>
        <v>0</v>
      </c>
      <c r="V1358" s="51">
        <f t="shared" si="315"/>
        <v>4367.8611290006975</v>
      </c>
      <c r="AG1358">
        <v>0</v>
      </c>
      <c r="AH1358">
        <v>0</v>
      </c>
      <c r="AY1358">
        <v>0</v>
      </c>
    </row>
    <row r="1359" spans="1:51" x14ac:dyDescent="0.25">
      <c r="A1359" s="9" t="s">
        <v>1219</v>
      </c>
      <c r="D1359" s="130"/>
      <c r="E1359" s="130"/>
      <c r="H1359" s="52">
        <f t="shared" si="319"/>
        <v>0</v>
      </c>
      <c r="L1359" s="52">
        <f t="shared" si="317"/>
        <v>0</v>
      </c>
      <c r="O1359" s="52">
        <v>50</v>
      </c>
      <c r="P1359" s="52">
        <v>1850</v>
      </c>
      <c r="T1359" s="52">
        <f t="shared" si="318"/>
        <v>0</v>
      </c>
      <c r="V1359" s="51">
        <f t="shared" si="315"/>
        <v>5059.4391410924745</v>
      </c>
      <c r="AG1359">
        <v>0</v>
      </c>
      <c r="AH1359">
        <v>0</v>
      </c>
      <c r="AY1359">
        <v>0</v>
      </c>
    </row>
    <row r="1360" spans="1:51" x14ac:dyDescent="0.25">
      <c r="A1360" s="14" t="s">
        <v>1220</v>
      </c>
      <c r="F1360" s="53">
        <v>200</v>
      </c>
      <c r="G1360" s="53">
        <v>120</v>
      </c>
      <c r="H1360" s="52">
        <f t="shared" si="319"/>
        <v>4513.7192686796143</v>
      </c>
      <c r="K1360" s="52">
        <v>90</v>
      </c>
      <c r="L1360" s="52">
        <f t="shared" si="317"/>
        <v>2700</v>
      </c>
      <c r="O1360" s="54"/>
      <c r="P1360" s="54"/>
      <c r="Q1360" s="54"/>
      <c r="R1360" s="54"/>
      <c r="S1360" s="53"/>
      <c r="T1360" s="52">
        <f t="shared" si="318"/>
        <v>0</v>
      </c>
      <c r="V1360" s="51">
        <f t="shared" si="315"/>
        <v>3494.2889032005573</v>
      </c>
      <c r="AG1360">
        <v>120</v>
      </c>
      <c r="AH1360">
        <v>80</v>
      </c>
      <c r="AY1360">
        <v>4513.7192686796143</v>
      </c>
    </row>
    <row r="1361" spans="1:51" x14ac:dyDescent="0.25">
      <c r="A1361" s="15" t="s">
        <v>1221</v>
      </c>
      <c r="F1361" s="52">
        <v>232</v>
      </c>
      <c r="G1361" s="52">
        <v>139</v>
      </c>
      <c r="H1361" s="52">
        <f t="shared" si="319"/>
        <v>5228.3914862205538</v>
      </c>
      <c r="K1361" s="53">
        <v>102</v>
      </c>
      <c r="L1361" s="52">
        <f t="shared" si="317"/>
        <v>3060</v>
      </c>
      <c r="O1361" s="53"/>
      <c r="P1361" s="53"/>
      <c r="Q1361" s="53"/>
      <c r="R1361" s="53"/>
      <c r="S1361" s="53"/>
      <c r="T1361" s="52">
        <f t="shared" si="318"/>
        <v>0</v>
      </c>
      <c r="V1361" s="51">
        <f t="shared" si="315"/>
        <v>8735.7222580013949</v>
      </c>
      <c r="AG1361">
        <v>139.19999999999999</v>
      </c>
      <c r="AH1361">
        <v>92.800000000000011</v>
      </c>
      <c r="AY1361">
        <v>5228.3914862205538</v>
      </c>
    </row>
    <row r="1362" spans="1:51" x14ac:dyDescent="0.25">
      <c r="A1362" s="9" t="s">
        <v>1222</v>
      </c>
      <c r="F1362" s="52">
        <v>160</v>
      </c>
      <c r="G1362" s="52">
        <v>96</v>
      </c>
      <c r="H1362" s="52">
        <f t="shared" si="319"/>
        <v>3610.9754149436912</v>
      </c>
      <c r="K1362" s="52">
        <v>75</v>
      </c>
      <c r="L1362" s="52">
        <f t="shared" si="317"/>
        <v>2250</v>
      </c>
      <c r="O1362" s="52">
        <v>40</v>
      </c>
      <c r="P1362" s="52">
        <v>2000</v>
      </c>
      <c r="T1362" s="52">
        <f t="shared" si="318"/>
        <v>0</v>
      </c>
      <c r="V1362" s="51">
        <f t="shared" si="315"/>
        <v>0</v>
      </c>
      <c r="AG1362">
        <v>96</v>
      </c>
      <c r="AH1362">
        <v>64</v>
      </c>
      <c r="AY1362">
        <v>3610.9754149436912</v>
      </c>
    </row>
    <row r="1363" spans="1:51" x14ac:dyDescent="0.25">
      <c r="A1363" s="13" t="s">
        <v>1223</v>
      </c>
      <c r="C1363" s="53"/>
      <c r="D1363" s="53">
        <v>200</v>
      </c>
      <c r="E1363" s="53">
        <v>20060</v>
      </c>
      <c r="F1363" s="53">
        <v>400</v>
      </c>
      <c r="G1363" s="53">
        <v>240</v>
      </c>
      <c r="H1363" s="52">
        <f t="shared" si="319"/>
        <v>9027.4385373592286</v>
      </c>
      <c r="K1363" s="53">
        <v>145</v>
      </c>
      <c r="L1363" s="52">
        <f t="shared" si="317"/>
        <v>4350</v>
      </c>
      <c r="O1363" s="53"/>
      <c r="P1363" s="53"/>
      <c r="Q1363" s="53"/>
      <c r="R1363" s="53"/>
      <c r="S1363" s="53"/>
      <c r="T1363" s="52">
        <f t="shared" si="318"/>
        <v>0</v>
      </c>
      <c r="V1363" s="51">
        <f t="shared" si="315"/>
        <v>0</v>
      </c>
      <c r="AG1363">
        <v>240</v>
      </c>
      <c r="AH1363">
        <v>160</v>
      </c>
      <c r="AY1363">
        <v>9027.4385373592286</v>
      </c>
    </row>
    <row r="1364" spans="1:51" ht="15.75" customHeight="1" x14ac:dyDescent="0.25">
      <c r="A1364" s="13" t="s">
        <v>1336</v>
      </c>
      <c r="C1364" s="53">
        <v>78097</v>
      </c>
      <c r="D1364" s="53"/>
      <c r="E1364" s="53"/>
      <c r="F1364" s="122" t="s">
        <v>1334</v>
      </c>
      <c r="G1364" s="122"/>
      <c r="H1364" s="122"/>
      <c r="I1364" s="122"/>
      <c r="J1364" s="122"/>
      <c r="K1364" s="122" t="s">
        <v>1334</v>
      </c>
      <c r="L1364" s="122"/>
      <c r="M1364" s="122"/>
      <c r="N1364" s="122"/>
      <c r="O1364" s="122" t="s">
        <v>1356</v>
      </c>
      <c r="P1364" s="122"/>
      <c r="Q1364" s="122"/>
      <c r="R1364" s="122"/>
      <c r="S1364" s="122" t="s">
        <v>1346</v>
      </c>
      <c r="T1364" s="122"/>
      <c r="U1364" s="31"/>
      <c r="V1364" s="51">
        <f t="shared" si="315"/>
        <v>0</v>
      </c>
      <c r="W1364" s="31"/>
      <c r="X1364" s="31"/>
      <c r="Y1364" s="31"/>
      <c r="Z1364" s="31"/>
      <c r="AA1364" s="31"/>
      <c r="AB1364" s="31"/>
      <c r="AC1364" s="31"/>
      <c r="AG1364" t="e">
        <v>#VALUE!</v>
      </c>
      <c r="AH1364" t="e">
        <v>#VALUE!</v>
      </c>
      <c r="AY1364">
        <v>0</v>
      </c>
    </row>
    <row r="1365" spans="1:51" x14ac:dyDescent="0.25">
      <c r="A1365" s="14" t="s">
        <v>1224</v>
      </c>
      <c r="F1365" s="53"/>
      <c r="G1365" s="53"/>
      <c r="H1365" s="52">
        <f t="shared" si="316"/>
        <v>0</v>
      </c>
      <c r="K1365" s="53"/>
      <c r="L1365" s="52">
        <f>K1365*AF$1</f>
        <v>0</v>
      </c>
      <c r="O1365" s="54"/>
      <c r="P1365" s="54"/>
      <c r="Q1365" s="54"/>
      <c r="R1365" s="54"/>
      <c r="S1365" s="53">
        <v>10</v>
      </c>
      <c r="T1365" s="52">
        <f>S1365*AE$1349</f>
        <v>453.25</v>
      </c>
      <c r="V1365" s="51">
        <f t="shared" si="315"/>
        <v>0</v>
      </c>
      <c r="AG1365">
        <v>0</v>
      </c>
      <c r="AH1365">
        <v>0</v>
      </c>
      <c r="AY1365">
        <v>0</v>
      </c>
    </row>
    <row r="1366" spans="1:51" x14ac:dyDescent="0.25">
      <c r="A1366" s="12" t="s">
        <v>1225</v>
      </c>
      <c r="H1366" s="52">
        <f t="shared" si="316"/>
        <v>0</v>
      </c>
      <c r="L1366" s="52">
        <f>K1366*AF$1</f>
        <v>0</v>
      </c>
      <c r="O1366" s="52">
        <v>20</v>
      </c>
      <c r="P1366" s="52">
        <v>1000</v>
      </c>
      <c r="T1366" s="52">
        <f>S1366*AE$1349</f>
        <v>0</v>
      </c>
      <c r="V1366" s="51">
        <f t="shared" si="315"/>
        <v>44843.374257740492</v>
      </c>
      <c r="AG1366">
        <v>0</v>
      </c>
      <c r="AH1366">
        <v>0</v>
      </c>
      <c r="AY1366">
        <v>0</v>
      </c>
    </row>
    <row r="1367" spans="1:51" x14ac:dyDescent="0.25">
      <c r="A1367" s="9" t="s">
        <v>1226</v>
      </c>
      <c r="H1367" s="52">
        <f t="shared" si="316"/>
        <v>0</v>
      </c>
      <c r="L1367" s="52">
        <f>K1367*AF$1</f>
        <v>0</v>
      </c>
      <c r="O1367" s="52">
        <v>20</v>
      </c>
      <c r="P1367" s="52">
        <v>1000</v>
      </c>
      <c r="S1367" s="52">
        <v>30</v>
      </c>
      <c r="T1367" s="52">
        <f>S1367*AE$1349</f>
        <v>1359.75</v>
      </c>
      <c r="V1367" s="51">
        <f t="shared" si="315"/>
        <v>0</v>
      </c>
      <c r="AG1367">
        <v>0</v>
      </c>
      <c r="AH1367">
        <v>0</v>
      </c>
      <c r="AY1367">
        <v>0</v>
      </c>
    </row>
    <row r="1368" spans="1:51" x14ac:dyDescent="0.25">
      <c r="A1368" s="19" t="s">
        <v>638</v>
      </c>
      <c r="B1368" s="20">
        <f t="shared" ref="B1368:T1368" si="320">SUM(B1350:B1367)</f>
        <v>0</v>
      </c>
      <c r="C1368" s="20">
        <f t="shared" si="320"/>
        <v>78097</v>
      </c>
      <c r="D1368" s="20">
        <f t="shared" si="320"/>
        <v>897</v>
      </c>
      <c r="E1368" s="20">
        <f t="shared" si="320"/>
        <v>120760</v>
      </c>
      <c r="F1368" s="20">
        <f t="shared" si="320"/>
        <v>2054</v>
      </c>
      <c r="G1368" s="20">
        <f t="shared" si="320"/>
        <v>1232</v>
      </c>
      <c r="H1368" s="20">
        <f t="shared" si="320"/>
        <v>46340.851158444042</v>
      </c>
      <c r="I1368" s="20">
        <f t="shared" si="320"/>
        <v>0</v>
      </c>
      <c r="J1368" s="20">
        <f t="shared" si="320"/>
        <v>0</v>
      </c>
      <c r="K1368" s="20">
        <f t="shared" si="320"/>
        <v>919</v>
      </c>
      <c r="L1368" s="20">
        <f t="shared" si="320"/>
        <v>27570</v>
      </c>
      <c r="M1368" s="20">
        <f t="shared" si="320"/>
        <v>0</v>
      </c>
      <c r="N1368" s="20">
        <f t="shared" si="320"/>
        <v>0</v>
      </c>
      <c r="O1368" s="20">
        <f t="shared" si="320"/>
        <v>250</v>
      </c>
      <c r="P1368" s="20">
        <f t="shared" si="320"/>
        <v>11850</v>
      </c>
      <c r="Q1368" s="20">
        <f t="shared" si="320"/>
        <v>0</v>
      </c>
      <c r="R1368" s="20">
        <f t="shared" si="320"/>
        <v>0</v>
      </c>
      <c r="S1368" s="20">
        <f t="shared" si="320"/>
        <v>80</v>
      </c>
      <c r="T1368" s="20">
        <f t="shared" si="320"/>
        <v>3626</v>
      </c>
      <c r="U1368" s="34"/>
      <c r="V1368" s="51">
        <f>$AY$1*H1371</f>
        <v>0</v>
      </c>
      <c r="W1368" s="34"/>
      <c r="X1368" s="34"/>
      <c r="Y1368" s="34"/>
      <c r="Z1368" s="34"/>
      <c r="AA1368" s="34"/>
      <c r="AB1368" s="34"/>
      <c r="AC1368" s="34"/>
      <c r="AG1368">
        <v>1232.3999999999999</v>
      </c>
      <c r="AH1368">
        <v>821.6</v>
      </c>
      <c r="AY1368">
        <v>46340.851158444049</v>
      </c>
    </row>
    <row r="1369" spans="1:51" hidden="1" x14ac:dyDescent="0.25">
      <c r="A1369" s="19" t="s">
        <v>1425</v>
      </c>
      <c r="B1369" s="20">
        <v>0</v>
      </c>
      <c r="C1369" s="20"/>
      <c r="D1369" s="20">
        <v>897</v>
      </c>
      <c r="E1369" s="20">
        <v>120760</v>
      </c>
      <c r="F1369" s="20">
        <v>2054</v>
      </c>
      <c r="G1369" s="20"/>
      <c r="H1369" s="20"/>
      <c r="I1369" s="20">
        <v>0</v>
      </c>
      <c r="J1369" s="20">
        <v>0</v>
      </c>
      <c r="K1369" s="20"/>
      <c r="L1369" s="20"/>
      <c r="M1369" s="20">
        <v>0</v>
      </c>
      <c r="N1369" s="20">
        <v>0</v>
      </c>
      <c r="O1369" s="20"/>
      <c r="P1369" s="20"/>
      <c r="Q1369" s="20">
        <v>0</v>
      </c>
      <c r="R1369" s="20">
        <v>0</v>
      </c>
      <c r="S1369" s="20"/>
      <c r="T1369" s="20"/>
      <c r="U1369" s="34"/>
      <c r="V1369" s="51">
        <f>$AY$1*H1372</f>
        <v>0</v>
      </c>
      <c r="W1369" s="34"/>
      <c r="X1369" s="34"/>
      <c r="Y1369" s="34"/>
      <c r="Z1369" s="34"/>
      <c r="AA1369" s="34"/>
      <c r="AB1369" s="34"/>
      <c r="AC1369" s="34"/>
      <c r="AY1369">
        <v>0</v>
      </c>
    </row>
    <row r="1370" spans="1:51" x14ac:dyDescent="0.25">
      <c r="A1370" s="19" t="s">
        <v>1448</v>
      </c>
      <c r="B1370" s="20"/>
      <c r="C1370" s="20"/>
      <c r="D1370" s="20"/>
      <c r="E1370" s="20"/>
      <c r="F1370" s="20"/>
      <c r="G1370" s="123">
        <f>H1368/G1368</f>
        <v>37.614327238996786</v>
      </c>
      <c r="H1370" s="124"/>
      <c r="I1370" s="20"/>
      <c r="J1370" s="20"/>
      <c r="K1370" s="123">
        <f>L1368/K1368</f>
        <v>30</v>
      </c>
      <c r="L1370" s="124"/>
      <c r="M1370" s="20"/>
      <c r="N1370" s="20"/>
      <c r="O1370" s="123">
        <f>P1368/O1368</f>
        <v>47.4</v>
      </c>
      <c r="P1370" s="124"/>
      <c r="Q1370" s="20"/>
      <c r="R1370" s="20"/>
      <c r="S1370" s="123">
        <f>T1368/S1368</f>
        <v>45.325000000000003</v>
      </c>
      <c r="T1370" s="124"/>
      <c r="U1370" s="34"/>
      <c r="W1370" s="34"/>
      <c r="X1370" s="34"/>
      <c r="Y1370" s="34"/>
      <c r="Z1370" s="34"/>
      <c r="AA1370" s="34"/>
      <c r="AB1370" s="34"/>
      <c r="AC1370" s="34"/>
    </row>
    <row r="1371" spans="1:51" x14ac:dyDescent="0.25">
      <c r="A1371" s="127" t="s">
        <v>1227</v>
      </c>
      <c r="B1371" s="127"/>
      <c r="C1371" s="127"/>
      <c r="D1371" s="127"/>
      <c r="E1371" s="127"/>
      <c r="F1371" s="127"/>
      <c r="G1371" s="127"/>
      <c r="H1371" s="127"/>
      <c r="I1371" s="127"/>
      <c r="J1371" s="127"/>
      <c r="K1371" s="127"/>
      <c r="L1371" s="127"/>
      <c r="M1371" s="127"/>
      <c r="N1371" s="127"/>
      <c r="O1371" s="127"/>
      <c r="P1371" s="127"/>
      <c r="Q1371" s="127"/>
      <c r="R1371" s="127"/>
      <c r="S1371" s="127"/>
      <c r="T1371" s="127"/>
      <c r="U1371" s="32"/>
      <c r="V1371" s="51">
        <f t="shared" ref="V1371:V1401" si="321">$AY$1*H1373</f>
        <v>0</v>
      </c>
      <c r="W1371" s="32"/>
      <c r="X1371" s="32"/>
      <c r="Y1371" s="32"/>
      <c r="Z1371" s="32"/>
      <c r="AA1371" s="32"/>
      <c r="AB1371" s="32"/>
      <c r="AC1371" s="32"/>
      <c r="AE1371">
        <v>41.089999999999996</v>
      </c>
      <c r="AG1371">
        <v>0</v>
      </c>
      <c r="AH1371">
        <v>0</v>
      </c>
      <c r="AY1371">
        <v>0</v>
      </c>
    </row>
    <row r="1372" spans="1:51" x14ac:dyDescent="0.25">
      <c r="A1372" s="16" t="s">
        <v>1228</v>
      </c>
      <c r="F1372" s="71"/>
      <c r="G1372" s="71"/>
      <c r="H1372" s="52">
        <f t="shared" ref="H1372:H1378" si="322">G1372*$AD$1</f>
        <v>0</v>
      </c>
      <c r="L1372" s="52">
        <f t="shared" ref="L1372:L1380" si="323">K1372*AF$1</f>
        <v>0</v>
      </c>
      <c r="O1372" s="52">
        <v>100</v>
      </c>
      <c r="P1372" s="52">
        <v>4760</v>
      </c>
      <c r="T1372" s="52">
        <f t="shared" ref="T1372:T1378" si="324">S1372*AE$1371</f>
        <v>0</v>
      </c>
      <c r="V1372" s="51">
        <f t="shared" si="321"/>
        <v>0</v>
      </c>
      <c r="AG1372">
        <v>0</v>
      </c>
      <c r="AH1372">
        <v>0</v>
      </c>
      <c r="AY1372">
        <v>0</v>
      </c>
    </row>
    <row r="1373" spans="1:51" x14ac:dyDescent="0.25">
      <c r="A1373" s="16" t="s">
        <v>1326</v>
      </c>
      <c r="B1373" s="52">
        <v>1</v>
      </c>
      <c r="F1373" s="71"/>
      <c r="G1373" s="71"/>
      <c r="H1373" s="52">
        <f t="shared" si="322"/>
        <v>0</v>
      </c>
      <c r="L1373" s="52">
        <f t="shared" si="323"/>
        <v>0</v>
      </c>
      <c r="T1373" s="52">
        <f t="shared" si="324"/>
        <v>0</v>
      </c>
      <c r="V1373" s="51">
        <f t="shared" si="321"/>
        <v>0</v>
      </c>
      <c r="AG1373">
        <v>0</v>
      </c>
      <c r="AH1373">
        <v>0</v>
      </c>
      <c r="AY1373">
        <v>0</v>
      </c>
    </row>
    <row r="1374" spans="1:51" x14ac:dyDescent="0.25">
      <c r="A1374" s="12" t="s">
        <v>1229</v>
      </c>
      <c r="H1374" s="52">
        <f t="shared" si="322"/>
        <v>0</v>
      </c>
      <c r="L1374" s="52">
        <f t="shared" si="323"/>
        <v>0</v>
      </c>
      <c r="O1374" s="52">
        <v>50</v>
      </c>
      <c r="P1374" s="52">
        <v>2380</v>
      </c>
      <c r="T1374" s="52">
        <f t="shared" si="324"/>
        <v>0</v>
      </c>
      <c r="V1374" s="51">
        <f t="shared" si="321"/>
        <v>0</v>
      </c>
      <c r="AG1374">
        <v>0</v>
      </c>
      <c r="AH1374">
        <v>0</v>
      </c>
      <c r="AY1374">
        <v>0</v>
      </c>
    </row>
    <row r="1375" spans="1:51" x14ac:dyDescent="0.25">
      <c r="A1375" s="9" t="s">
        <v>1230</v>
      </c>
      <c r="H1375" s="52">
        <f t="shared" si="322"/>
        <v>0</v>
      </c>
      <c r="L1375" s="52">
        <f t="shared" si="323"/>
        <v>0</v>
      </c>
      <c r="O1375" s="52">
        <v>50</v>
      </c>
      <c r="P1375" s="52">
        <v>2380</v>
      </c>
      <c r="T1375" s="52">
        <f t="shared" si="324"/>
        <v>0</v>
      </c>
      <c r="V1375" s="51">
        <f t="shared" si="321"/>
        <v>0</v>
      </c>
      <c r="AG1375">
        <v>0</v>
      </c>
      <c r="AH1375">
        <v>0</v>
      </c>
      <c r="AY1375">
        <v>0</v>
      </c>
    </row>
    <row r="1376" spans="1:51" x14ac:dyDescent="0.25">
      <c r="A1376" s="9" t="s">
        <v>1231</v>
      </c>
      <c r="H1376" s="52">
        <f t="shared" si="322"/>
        <v>0</v>
      </c>
      <c r="L1376" s="52">
        <f t="shared" si="323"/>
        <v>0</v>
      </c>
      <c r="O1376" s="52">
        <v>100</v>
      </c>
      <c r="P1376" s="52">
        <v>4760</v>
      </c>
      <c r="T1376" s="52">
        <f t="shared" si="324"/>
        <v>0</v>
      </c>
      <c r="V1376" s="51">
        <f t="shared" si="321"/>
        <v>0</v>
      </c>
      <c r="AG1376">
        <v>0</v>
      </c>
      <c r="AH1376">
        <v>0</v>
      </c>
      <c r="AY1376">
        <v>0</v>
      </c>
    </row>
    <row r="1377" spans="1:51" x14ac:dyDescent="0.25">
      <c r="A1377" s="14" t="s">
        <v>1232</v>
      </c>
      <c r="F1377" s="53"/>
      <c r="G1377" s="53"/>
      <c r="H1377" s="52">
        <f t="shared" si="322"/>
        <v>0</v>
      </c>
      <c r="K1377" s="53"/>
      <c r="L1377" s="52">
        <f t="shared" si="323"/>
        <v>0</v>
      </c>
      <c r="O1377" s="54">
        <v>100</v>
      </c>
      <c r="P1377" s="54">
        <v>4760</v>
      </c>
      <c r="Q1377" s="54"/>
      <c r="R1377" s="54"/>
      <c r="S1377" s="53"/>
      <c r="T1377" s="52">
        <f t="shared" si="324"/>
        <v>0</v>
      </c>
      <c r="V1377" s="51">
        <f t="shared" si="321"/>
        <v>6333.3986370510111</v>
      </c>
      <c r="AG1377">
        <v>0</v>
      </c>
      <c r="AH1377">
        <v>0</v>
      </c>
      <c r="AY1377">
        <v>0</v>
      </c>
    </row>
    <row r="1378" spans="1:51" x14ac:dyDescent="0.25">
      <c r="A1378" s="14" t="s">
        <v>1233</v>
      </c>
      <c r="F1378" s="53"/>
      <c r="G1378" s="53"/>
      <c r="H1378" s="52">
        <f t="shared" si="322"/>
        <v>0</v>
      </c>
      <c r="L1378" s="52">
        <f t="shared" si="323"/>
        <v>0</v>
      </c>
      <c r="O1378" s="54">
        <v>100</v>
      </c>
      <c r="P1378" s="54">
        <v>4760</v>
      </c>
      <c r="Q1378" s="54"/>
      <c r="R1378" s="54"/>
      <c r="S1378" s="53"/>
      <c r="T1378" s="52">
        <f t="shared" si="324"/>
        <v>0</v>
      </c>
      <c r="V1378" s="51">
        <f t="shared" si="321"/>
        <v>0</v>
      </c>
      <c r="AG1378">
        <v>0</v>
      </c>
      <c r="AH1378">
        <v>0</v>
      </c>
      <c r="AY1378">
        <v>0</v>
      </c>
    </row>
    <row r="1379" spans="1:51" x14ac:dyDescent="0.25">
      <c r="A1379" s="9" t="s">
        <v>1234</v>
      </c>
      <c r="C1379" s="52">
        <v>44526.333333333336</v>
      </c>
      <c r="F1379" s="52">
        <v>290</v>
      </c>
      <c r="G1379" s="52">
        <v>174</v>
      </c>
      <c r="H1379" s="52">
        <f>AY1379</f>
        <v>6544.8929395854411</v>
      </c>
      <c r="K1379" s="52">
        <v>30</v>
      </c>
      <c r="L1379" s="52">
        <f t="shared" si="323"/>
        <v>900</v>
      </c>
      <c r="O1379" s="52" t="s">
        <v>1334</v>
      </c>
      <c r="S1379" s="122" t="s">
        <v>1346</v>
      </c>
      <c r="T1379" s="122"/>
      <c r="U1379" s="31"/>
      <c r="V1379" s="51">
        <f t="shared" si="321"/>
        <v>0</v>
      </c>
      <c r="W1379" s="31"/>
      <c r="X1379" s="31"/>
      <c r="Y1379" s="31"/>
      <c r="Z1379" s="31"/>
      <c r="AA1379" s="31"/>
      <c r="AB1379" s="31"/>
      <c r="AC1379" s="31"/>
      <c r="AG1379">
        <v>174</v>
      </c>
      <c r="AH1379">
        <v>116</v>
      </c>
      <c r="AY1379">
        <v>6544.8929395854411</v>
      </c>
    </row>
    <row r="1380" spans="1:51" x14ac:dyDescent="0.25">
      <c r="A1380" s="14" t="s">
        <v>1235</v>
      </c>
      <c r="H1380" s="52">
        <f>AY1380</f>
        <v>0</v>
      </c>
      <c r="L1380" s="52">
        <f t="shared" si="323"/>
        <v>0</v>
      </c>
      <c r="O1380" s="52">
        <v>100</v>
      </c>
      <c r="P1380" s="52">
        <v>4500</v>
      </c>
      <c r="S1380" s="52">
        <v>120</v>
      </c>
      <c r="T1380" s="52">
        <f>S1380*AE$1371</f>
        <v>4930.7999999999993</v>
      </c>
      <c r="V1380" s="51">
        <f t="shared" si="321"/>
        <v>6551.7916935010462</v>
      </c>
      <c r="AG1380">
        <v>0</v>
      </c>
      <c r="AH1380">
        <v>0</v>
      </c>
      <c r="AY1380">
        <v>0</v>
      </c>
    </row>
    <row r="1381" spans="1:51" ht="15.75" customHeight="1" x14ac:dyDescent="0.25">
      <c r="A1381" s="15" t="s">
        <v>1236</v>
      </c>
      <c r="C1381" s="52">
        <v>44526.333333333336</v>
      </c>
      <c r="F1381" s="125" t="s">
        <v>1363</v>
      </c>
      <c r="G1381" s="125"/>
      <c r="H1381" s="125"/>
      <c r="I1381" s="125"/>
      <c r="J1381" s="125"/>
      <c r="K1381" s="125" t="s">
        <v>1363</v>
      </c>
      <c r="L1381" s="125"/>
      <c r="M1381" s="125"/>
      <c r="N1381" s="125"/>
      <c r="O1381" s="122" t="s">
        <v>1347</v>
      </c>
      <c r="P1381" s="122"/>
      <c r="Q1381" s="122"/>
      <c r="R1381" s="122"/>
      <c r="S1381" s="122" t="s">
        <v>1346</v>
      </c>
      <c r="T1381" s="122"/>
      <c r="U1381" s="31"/>
      <c r="V1381" s="51">
        <f t="shared" si="321"/>
        <v>0</v>
      </c>
      <c r="W1381" s="31"/>
      <c r="X1381" s="31"/>
      <c r="Y1381" s="31"/>
      <c r="Z1381" s="31"/>
      <c r="AA1381" s="31"/>
      <c r="AB1381" s="31"/>
      <c r="AC1381" s="31"/>
      <c r="AG1381" t="e">
        <v>#VALUE!</v>
      </c>
      <c r="AH1381" t="e">
        <v>#VALUE!</v>
      </c>
      <c r="AY1381">
        <v>0</v>
      </c>
    </row>
    <row r="1382" spans="1:51" x14ac:dyDescent="0.25">
      <c r="A1382" s="15" t="s">
        <v>1237</v>
      </c>
      <c r="C1382" s="52">
        <v>44526.333333333336</v>
      </c>
      <c r="F1382" s="52">
        <v>300</v>
      </c>
      <c r="G1382" s="52">
        <v>180</v>
      </c>
      <c r="H1382" s="52">
        <f>AY1382</f>
        <v>6770.5789030194219</v>
      </c>
      <c r="K1382" s="52">
        <v>120</v>
      </c>
      <c r="L1382" s="52">
        <f t="shared" ref="L1382:L1401" si="325">K1382*AF$1</f>
        <v>3600</v>
      </c>
      <c r="O1382" s="125" t="s">
        <v>1359</v>
      </c>
      <c r="P1382" s="125"/>
      <c r="Q1382" s="125"/>
      <c r="R1382" s="125"/>
      <c r="S1382" s="122" t="s">
        <v>1346</v>
      </c>
      <c r="T1382" s="122"/>
      <c r="U1382" s="31"/>
      <c r="V1382" s="51">
        <f t="shared" si="321"/>
        <v>0</v>
      </c>
      <c r="W1382" s="31"/>
      <c r="X1382" s="31"/>
      <c r="Y1382" s="31"/>
      <c r="Z1382" s="31"/>
      <c r="AA1382" s="31"/>
      <c r="AB1382" s="31"/>
      <c r="AC1382" s="31"/>
      <c r="AG1382">
        <v>180</v>
      </c>
      <c r="AH1382">
        <v>120</v>
      </c>
      <c r="AY1382">
        <v>6770.5789030194219</v>
      </c>
    </row>
    <row r="1383" spans="1:51" x14ac:dyDescent="0.25">
      <c r="A1383" s="15" t="s">
        <v>1238</v>
      </c>
      <c r="F1383" s="53"/>
      <c r="G1383" s="53"/>
      <c r="H1383" s="52">
        <f t="shared" ref="H1383:H1401" si="326">AY1383</f>
        <v>0</v>
      </c>
      <c r="L1383" s="52">
        <f t="shared" si="325"/>
        <v>0</v>
      </c>
      <c r="O1383" s="53"/>
      <c r="S1383" s="53">
        <v>100</v>
      </c>
      <c r="T1383" s="52">
        <f t="shared" ref="T1383:T1401" si="327">S1383*AE$1371</f>
        <v>4109</v>
      </c>
      <c r="V1383" s="51">
        <f t="shared" si="321"/>
        <v>0</v>
      </c>
      <c r="AG1383">
        <v>0</v>
      </c>
      <c r="AH1383">
        <v>0</v>
      </c>
      <c r="AY1383">
        <v>0</v>
      </c>
    </row>
    <row r="1384" spans="1:51" x14ac:dyDescent="0.25">
      <c r="A1384" s="9" t="s">
        <v>1239</v>
      </c>
      <c r="H1384" s="52">
        <f t="shared" si="326"/>
        <v>0</v>
      </c>
      <c r="L1384" s="52">
        <f t="shared" si="325"/>
        <v>0</v>
      </c>
      <c r="S1384" s="52">
        <v>100</v>
      </c>
      <c r="T1384" s="52">
        <f t="shared" si="327"/>
        <v>4109</v>
      </c>
      <c r="V1384" s="51">
        <f t="shared" si="321"/>
        <v>0</v>
      </c>
      <c r="AG1384">
        <v>0</v>
      </c>
      <c r="AH1384">
        <v>0</v>
      </c>
      <c r="AY1384">
        <v>0</v>
      </c>
    </row>
    <row r="1385" spans="1:51" x14ac:dyDescent="0.25">
      <c r="A1385" s="13" t="s">
        <v>1240</v>
      </c>
      <c r="F1385" s="53"/>
      <c r="G1385" s="53"/>
      <c r="H1385" s="52">
        <f t="shared" si="326"/>
        <v>0</v>
      </c>
      <c r="K1385" s="53"/>
      <c r="L1385" s="52">
        <f t="shared" si="325"/>
        <v>0</v>
      </c>
      <c r="O1385" s="53">
        <v>200</v>
      </c>
      <c r="P1385" s="53">
        <v>9520</v>
      </c>
      <c r="Q1385" s="53"/>
      <c r="R1385" s="53"/>
      <c r="S1385" s="53">
        <v>100</v>
      </c>
      <c r="T1385" s="52">
        <f t="shared" si="327"/>
        <v>4109</v>
      </c>
      <c r="V1385" s="51">
        <f t="shared" si="321"/>
        <v>0</v>
      </c>
      <c r="AG1385">
        <v>0</v>
      </c>
      <c r="AH1385">
        <v>0</v>
      </c>
      <c r="AY1385">
        <v>0</v>
      </c>
    </row>
    <row r="1386" spans="1:51" x14ac:dyDescent="0.25">
      <c r="A1386" s="9" t="s">
        <v>1241</v>
      </c>
      <c r="H1386" s="52">
        <f t="shared" si="326"/>
        <v>0</v>
      </c>
      <c r="L1386" s="52">
        <f t="shared" si="325"/>
        <v>0</v>
      </c>
      <c r="S1386" s="52">
        <v>100</v>
      </c>
      <c r="T1386" s="52">
        <f t="shared" si="327"/>
        <v>4109</v>
      </c>
      <c r="V1386" s="51">
        <f t="shared" si="321"/>
        <v>0</v>
      </c>
      <c r="AG1386">
        <v>0</v>
      </c>
      <c r="AH1386">
        <v>0</v>
      </c>
      <c r="AY1386">
        <v>0</v>
      </c>
    </row>
    <row r="1387" spans="1:51" x14ac:dyDescent="0.25">
      <c r="A1387" s="14" t="s">
        <v>1242</v>
      </c>
      <c r="F1387" s="53"/>
      <c r="G1387" s="53"/>
      <c r="H1387" s="52">
        <f t="shared" si="326"/>
        <v>0</v>
      </c>
      <c r="K1387" s="53"/>
      <c r="L1387" s="52">
        <f t="shared" si="325"/>
        <v>0</v>
      </c>
      <c r="O1387" s="54">
        <v>100</v>
      </c>
      <c r="P1387" s="54">
        <v>4760</v>
      </c>
      <c r="Q1387" s="54"/>
      <c r="R1387" s="54"/>
      <c r="S1387" s="53">
        <v>90</v>
      </c>
      <c r="T1387" s="52">
        <f t="shared" si="327"/>
        <v>3698.0999999999995</v>
      </c>
      <c r="V1387" s="51">
        <f t="shared" si="321"/>
        <v>0</v>
      </c>
      <c r="AG1387">
        <v>0</v>
      </c>
      <c r="AH1387">
        <v>0</v>
      </c>
      <c r="AY1387">
        <v>0</v>
      </c>
    </row>
    <row r="1388" spans="1:51" x14ac:dyDescent="0.25">
      <c r="A1388" s="12" t="s">
        <v>1243</v>
      </c>
      <c r="H1388" s="52">
        <f t="shared" si="326"/>
        <v>0</v>
      </c>
      <c r="L1388" s="52">
        <f t="shared" si="325"/>
        <v>0</v>
      </c>
      <c r="O1388" s="52">
        <v>100</v>
      </c>
      <c r="P1388" s="52">
        <v>4760</v>
      </c>
      <c r="T1388" s="52">
        <f t="shared" si="327"/>
        <v>0</v>
      </c>
      <c r="V1388" s="51">
        <f t="shared" si="321"/>
        <v>0</v>
      </c>
      <c r="AG1388">
        <v>0</v>
      </c>
      <c r="AH1388">
        <v>0</v>
      </c>
      <c r="AY1388">
        <v>0</v>
      </c>
    </row>
    <row r="1389" spans="1:51" x14ac:dyDescent="0.25">
      <c r="A1389" s="9" t="s">
        <v>1244</v>
      </c>
      <c r="H1389" s="52">
        <f t="shared" si="326"/>
        <v>0</v>
      </c>
      <c r="L1389" s="52">
        <f t="shared" si="325"/>
        <v>0</v>
      </c>
      <c r="O1389" s="54">
        <v>250</v>
      </c>
      <c r="P1389" s="54">
        <v>11900</v>
      </c>
      <c r="S1389" s="53">
        <v>80</v>
      </c>
      <c r="T1389" s="52">
        <f t="shared" si="327"/>
        <v>3287.2</v>
      </c>
      <c r="V1389" s="51">
        <f t="shared" si="321"/>
        <v>6806.583592692753</v>
      </c>
      <c r="AG1389">
        <v>0</v>
      </c>
      <c r="AH1389">
        <v>0</v>
      </c>
      <c r="AY1389">
        <v>0</v>
      </c>
    </row>
    <row r="1390" spans="1:51" x14ac:dyDescent="0.25">
      <c r="A1390" s="14" t="s">
        <v>1245</v>
      </c>
      <c r="F1390" s="53"/>
      <c r="G1390" s="53"/>
      <c r="H1390" s="52">
        <f t="shared" si="326"/>
        <v>0</v>
      </c>
      <c r="K1390" s="53"/>
      <c r="L1390" s="52">
        <f t="shared" si="325"/>
        <v>0</v>
      </c>
      <c r="O1390" s="54">
        <v>250</v>
      </c>
      <c r="P1390" s="54">
        <v>11900</v>
      </c>
      <c r="Q1390" s="54"/>
      <c r="R1390" s="54"/>
      <c r="S1390" s="52">
        <v>100</v>
      </c>
      <c r="T1390" s="52">
        <f t="shared" si="327"/>
        <v>4109</v>
      </c>
      <c r="V1390" s="51">
        <f t="shared" si="321"/>
        <v>7643.756975751221</v>
      </c>
      <c r="AG1390">
        <v>0</v>
      </c>
      <c r="AH1390">
        <v>0</v>
      </c>
      <c r="AY1390">
        <v>0</v>
      </c>
    </row>
    <row r="1391" spans="1:51" x14ac:dyDescent="0.25">
      <c r="A1391" s="14" t="s">
        <v>1246</v>
      </c>
      <c r="F1391" s="53">
        <v>312</v>
      </c>
      <c r="G1391" s="53">
        <v>187</v>
      </c>
      <c r="H1391" s="52">
        <f t="shared" si="326"/>
        <v>7033.879193692399</v>
      </c>
      <c r="K1391" s="52">
        <v>62.44</v>
      </c>
      <c r="L1391" s="52">
        <f t="shared" si="325"/>
        <v>1873.1999999999998</v>
      </c>
      <c r="O1391" s="54"/>
      <c r="P1391" s="54"/>
      <c r="Q1391" s="54"/>
      <c r="R1391" s="54"/>
      <c r="S1391" s="52">
        <v>120</v>
      </c>
      <c r="T1391" s="52">
        <f t="shared" si="327"/>
        <v>4930.7999999999993</v>
      </c>
      <c r="V1391" s="51">
        <f t="shared" si="321"/>
        <v>0</v>
      </c>
      <c r="AG1391">
        <v>187.2</v>
      </c>
      <c r="AH1391">
        <v>124.80000000000001</v>
      </c>
      <c r="AY1391">
        <v>7033.879193692399</v>
      </c>
    </row>
    <row r="1392" spans="1:51" x14ac:dyDescent="0.25">
      <c r="A1392" s="13" t="s">
        <v>1247</v>
      </c>
      <c r="F1392" s="52">
        <v>350</v>
      </c>
      <c r="G1392" s="52">
        <v>210</v>
      </c>
      <c r="H1392" s="52">
        <f t="shared" si="326"/>
        <v>7899.0087201893257</v>
      </c>
      <c r="K1392" s="52">
        <v>72.099999999999994</v>
      </c>
      <c r="L1392" s="52">
        <f t="shared" si="325"/>
        <v>2163</v>
      </c>
      <c r="O1392" s="53">
        <v>100</v>
      </c>
      <c r="P1392" s="53">
        <v>4760</v>
      </c>
      <c r="Q1392" s="53"/>
      <c r="R1392" s="53"/>
      <c r="S1392" s="53"/>
      <c r="T1392" s="52">
        <f t="shared" si="327"/>
        <v>0</v>
      </c>
      <c r="V1392" s="51">
        <f t="shared" si="321"/>
        <v>0</v>
      </c>
      <c r="AG1392">
        <v>210</v>
      </c>
      <c r="AH1392">
        <v>140</v>
      </c>
      <c r="AY1392">
        <v>7899.0087201893257</v>
      </c>
    </row>
    <row r="1393" spans="1:51" x14ac:dyDescent="0.25">
      <c r="A1393" s="9" t="s">
        <v>1248</v>
      </c>
      <c r="H1393" s="52">
        <f t="shared" si="326"/>
        <v>0</v>
      </c>
      <c r="L1393" s="52">
        <f t="shared" si="325"/>
        <v>0</v>
      </c>
      <c r="O1393" s="52">
        <v>150</v>
      </c>
      <c r="P1393" s="52">
        <v>7140</v>
      </c>
      <c r="T1393" s="52">
        <f t="shared" si="327"/>
        <v>0</v>
      </c>
      <c r="V1393" s="51">
        <f t="shared" si="321"/>
        <v>1637.9479233752616</v>
      </c>
      <c r="AG1393">
        <v>0</v>
      </c>
      <c r="AH1393">
        <v>0</v>
      </c>
      <c r="AY1393">
        <v>0</v>
      </c>
    </row>
    <row r="1394" spans="1:51" x14ac:dyDescent="0.25">
      <c r="A1394" s="15" t="s">
        <v>1249</v>
      </c>
      <c r="H1394" s="52">
        <f t="shared" si="326"/>
        <v>0</v>
      </c>
      <c r="K1394" s="53"/>
      <c r="L1394" s="52">
        <f t="shared" si="325"/>
        <v>0</v>
      </c>
      <c r="O1394" s="53">
        <v>100</v>
      </c>
      <c r="P1394" s="53">
        <v>4760</v>
      </c>
      <c r="Q1394" s="53"/>
      <c r="R1394" s="53"/>
      <c r="S1394" s="53">
        <v>100</v>
      </c>
      <c r="T1394" s="52">
        <f t="shared" si="327"/>
        <v>4109</v>
      </c>
      <c r="V1394" s="51">
        <f t="shared" si="321"/>
        <v>1637.9479233752616</v>
      </c>
      <c r="AG1394">
        <v>0</v>
      </c>
      <c r="AH1394">
        <v>0</v>
      </c>
      <c r="AY1394">
        <v>0</v>
      </c>
    </row>
    <row r="1395" spans="1:51" x14ac:dyDescent="0.25">
      <c r="A1395" s="14" t="s">
        <v>1250</v>
      </c>
      <c r="D1395" s="129">
        <v>800</v>
      </c>
      <c r="E1395" s="129">
        <v>46000</v>
      </c>
      <c r="F1395" s="53">
        <v>75</v>
      </c>
      <c r="G1395" s="53">
        <v>45</v>
      </c>
      <c r="H1395" s="52">
        <f t="shared" si="326"/>
        <v>1692.6447257548555</v>
      </c>
      <c r="K1395" s="52">
        <v>30</v>
      </c>
      <c r="L1395" s="52">
        <f t="shared" si="325"/>
        <v>900</v>
      </c>
      <c r="O1395" s="54"/>
      <c r="P1395" s="54"/>
      <c r="Q1395" s="54"/>
      <c r="R1395" s="54"/>
      <c r="S1395" s="53"/>
      <c r="T1395" s="52">
        <f t="shared" si="327"/>
        <v>0</v>
      </c>
      <c r="V1395" s="51">
        <f t="shared" si="321"/>
        <v>4586.2541854507317</v>
      </c>
      <c r="AG1395">
        <v>45</v>
      </c>
      <c r="AH1395">
        <v>30</v>
      </c>
      <c r="AY1395">
        <v>1692.6447257548555</v>
      </c>
    </row>
    <row r="1396" spans="1:51" x14ac:dyDescent="0.25">
      <c r="A1396" s="13" t="s">
        <v>1251</v>
      </c>
      <c r="D1396" s="126"/>
      <c r="E1396" s="126"/>
      <c r="F1396" s="53">
        <v>75</v>
      </c>
      <c r="G1396" s="53">
        <v>45</v>
      </c>
      <c r="H1396" s="52">
        <f t="shared" si="326"/>
        <v>1692.6447257548555</v>
      </c>
      <c r="K1396" s="53">
        <v>30</v>
      </c>
      <c r="L1396" s="52">
        <f t="shared" si="325"/>
        <v>900</v>
      </c>
      <c r="O1396" s="54"/>
      <c r="P1396" s="54"/>
      <c r="Q1396" s="54"/>
      <c r="R1396" s="54"/>
      <c r="S1396" s="53"/>
      <c r="T1396" s="52">
        <f t="shared" si="327"/>
        <v>0</v>
      </c>
      <c r="V1396" s="51">
        <f t="shared" si="321"/>
        <v>0</v>
      </c>
      <c r="AG1396">
        <v>45</v>
      </c>
      <c r="AH1396">
        <v>30</v>
      </c>
      <c r="AY1396">
        <v>1692.6447257548555</v>
      </c>
    </row>
    <row r="1397" spans="1:51" x14ac:dyDescent="0.25">
      <c r="A1397" s="14" t="s">
        <v>1252</v>
      </c>
      <c r="D1397" s="130"/>
      <c r="E1397" s="130"/>
      <c r="F1397" s="53">
        <v>210</v>
      </c>
      <c r="G1397" s="53">
        <v>126</v>
      </c>
      <c r="H1397" s="52">
        <f t="shared" si="326"/>
        <v>4739.405232113595</v>
      </c>
      <c r="K1397" s="52">
        <v>42</v>
      </c>
      <c r="L1397" s="52">
        <f t="shared" si="325"/>
        <v>1260</v>
      </c>
      <c r="O1397" s="54">
        <v>80</v>
      </c>
      <c r="P1397" s="54">
        <v>3808</v>
      </c>
      <c r="Q1397" s="54"/>
      <c r="R1397" s="54"/>
      <c r="S1397" s="53"/>
      <c r="T1397" s="52">
        <f t="shared" si="327"/>
        <v>0</v>
      </c>
      <c r="V1397" s="51">
        <f t="shared" si="321"/>
        <v>0</v>
      </c>
      <c r="AG1397">
        <v>126</v>
      </c>
      <c r="AH1397">
        <v>84</v>
      </c>
      <c r="AY1397">
        <v>4739.405232113595</v>
      </c>
    </row>
    <row r="1398" spans="1:51" x14ac:dyDescent="0.25">
      <c r="A1398" s="9" t="s">
        <v>1253</v>
      </c>
      <c r="H1398" s="52">
        <f t="shared" si="326"/>
        <v>0</v>
      </c>
      <c r="L1398" s="52">
        <f t="shared" si="325"/>
        <v>0</v>
      </c>
      <c r="O1398" s="52">
        <v>70</v>
      </c>
      <c r="P1398" s="52">
        <v>3332</v>
      </c>
      <c r="S1398" s="53">
        <v>70</v>
      </c>
      <c r="T1398" s="52">
        <f t="shared" si="327"/>
        <v>2876.2999999999997</v>
      </c>
      <c r="V1398" s="51">
        <f t="shared" si="321"/>
        <v>0</v>
      </c>
      <c r="AG1398">
        <v>0</v>
      </c>
      <c r="AH1398">
        <v>0</v>
      </c>
      <c r="AY1398">
        <v>0</v>
      </c>
    </row>
    <row r="1399" spans="1:51" x14ac:dyDescent="0.25">
      <c r="A1399" s="15" t="s">
        <v>1254</v>
      </c>
      <c r="H1399" s="52">
        <f t="shared" si="326"/>
        <v>0</v>
      </c>
      <c r="K1399" s="53"/>
      <c r="L1399" s="52">
        <f t="shared" si="325"/>
        <v>0</v>
      </c>
      <c r="S1399" s="53">
        <v>70</v>
      </c>
      <c r="T1399" s="52">
        <f t="shared" si="327"/>
        <v>2876.2999999999997</v>
      </c>
      <c r="V1399" s="51">
        <f t="shared" si="321"/>
        <v>0</v>
      </c>
      <c r="AG1399">
        <v>0</v>
      </c>
      <c r="AH1399">
        <v>0</v>
      </c>
      <c r="AY1399">
        <v>0</v>
      </c>
    </row>
    <row r="1400" spans="1:51" x14ac:dyDescent="0.25">
      <c r="A1400" s="13" t="s">
        <v>1255</v>
      </c>
      <c r="C1400" s="53"/>
      <c r="D1400" s="53"/>
      <c r="E1400" s="53"/>
      <c r="F1400" s="53"/>
      <c r="G1400" s="53"/>
      <c r="H1400" s="52">
        <f t="shared" si="326"/>
        <v>0</v>
      </c>
      <c r="K1400" s="53"/>
      <c r="L1400" s="52">
        <f t="shared" si="325"/>
        <v>0</v>
      </c>
      <c r="O1400" s="53"/>
      <c r="P1400" s="53"/>
      <c r="Q1400" s="53"/>
      <c r="R1400" s="53"/>
      <c r="S1400" s="53">
        <v>70</v>
      </c>
      <c r="T1400" s="52">
        <f t="shared" si="327"/>
        <v>2876.2999999999997</v>
      </c>
      <c r="V1400" s="51">
        <f t="shared" si="321"/>
        <v>35197.68093119729</v>
      </c>
      <c r="AG1400">
        <v>0</v>
      </c>
      <c r="AH1400">
        <v>0</v>
      </c>
      <c r="AY1400">
        <v>0</v>
      </c>
    </row>
    <row r="1401" spans="1:51" x14ac:dyDescent="0.25">
      <c r="A1401" s="9" t="s">
        <v>1256</v>
      </c>
      <c r="H1401" s="52">
        <f t="shared" si="326"/>
        <v>0</v>
      </c>
      <c r="L1401" s="52">
        <f t="shared" si="325"/>
        <v>0</v>
      </c>
      <c r="S1401" s="52">
        <v>70</v>
      </c>
      <c r="T1401" s="52">
        <f t="shared" si="327"/>
        <v>2876.2999999999997</v>
      </c>
      <c r="V1401" s="51">
        <f t="shared" si="321"/>
        <v>0</v>
      </c>
      <c r="AG1401">
        <v>0</v>
      </c>
      <c r="AH1401">
        <v>0</v>
      </c>
      <c r="AY1401">
        <v>0</v>
      </c>
    </row>
    <row r="1402" spans="1:51" x14ac:dyDescent="0.25">
      <c r="A1402" s="19" t="s">
        <v>638</v>
      </c>
      <c r="B1402" s="20">
        <f>SUM(B1372:B1401)</f>
        <v>1</v>
      </c>
      <c r="C1402" s="20">
        <f t="shared" ref="C1402:T1402" si="328">SUM(C1372:C1401)</f>
        <v>133579</v>
      </c>
      <c r="D1402" s="20">
        <f t="shared" si="328"/>
        <v>800</v>
      </c>
      <c r="E1402" s="20">
        <f t="shared" si="328"/>
        <v>46000</v>
      </c>
      <c r="F1402" s="20">
        <f t="shared" si="328"/>
        <v>1612</v>
      </c>
      <c r="G1402" s="20">
        <f t="shared" si="328"/>
        <v>967</v>
      </c>
      <c r="H1402" s="20">
        <f t="shared" si="328"/>
        <v>36373.054440109896</v>
      </c>
      <c r="I1402" s="20">
        <f t="shared" si="328"/>
        <v>0</v>
      </c>
      <c r="J1402" s="20">
        <f t="shared" si="328"/>
        <v>0</v>
      </c>
      <c r="K1402" s="20">
        <f t="shared" si="328"/>
        <v>386.53999999999996</v>
      </c>
      <c r="L1402" s="20">
        <f t="shared" si="328"/>
        <v>11596.2</v>
      </c>
      <c r="M1402" s="20">
        <f t="shared" si="328"/>
        <v>0</v>
      </c>
      <c r="N1402" s="20">
        <f t="shared" si="328"/>
        <v>0</v>
      </c>
      <c r="O1402" s="20">
        <f t="shared" si="328"/>
        <v>2000</v>
      </c>
      <c r="P1402" s="20">
        <f t="shared" si="328"/>
        <v>94940</v>
      </c>
      <c r="Q1402" s="20">
        <f t="shared" si="328"/>
        <v>0</v>
      </c>
      <c r="R1402" s="20">
        <f t="shared" si="328"/>
        <v>0</v>
      </c>
      <c r="S1402" s="20">
        <f t="shared" si="328"/>
        <v>1290</v>
      </c>
      <c r="T1402" s="20">
        <f t="shared" si="328"/>
        <v>53006.100000000006</v>
      </c>
      <c r="U1402" s="34"/>
      <c r="V1402" s="51">
        <f>$AY$1*H1405</f>
        <v>0</v>
      </c>
      <c r="W1402" s="34"/>
      <c r="X1402" s="34"/>
      <c r="Y1402" s="34"/>
      <c r="Z1402" s="34"/>
      <c r="AA1402" s="34"/>
      <c r="AB1402" s="34"/>
      <c r="AC1402" s="34"/>
      <c r="AG1402">
        <v>967.19999999999993</v>
      </c>
      <c r="AH1402">
        <v>644.80000000000007</v>
      </c>
      <c r="AY1402">
        <v>36373.054440109889</v>
      </c>
    </row>
    <row r="1403" spans="1:51" hidden="1" x14ac:dyDescent="0.25">
      <c r="A1403" s="19" t="s">
        <v>1425</v>
      </c>
      <c r="B1403" s="20"/>
      <c r="C1403" s="20"/>
      <c r="D1403" s="20">
        <v>800</v>
      </c>
      <c r="E1403" s="20">
        <v>46000</v>
      </c>
      <c r="F1403" s="20">
        <v>1612</v>
      </c>
      <c r="G1403" s="20"/>
      <c r="H1403" s="20"/>
      <c r="I1403" s="20">
        <v>0</v>
      </c>
      <c r="J1403" s="20">
        <v>0</v>
      </c>
      <c r="K1403" s="20"/>
      <c r="L1403" s="20"/>
      <c r="M1403" s="20">
        <v>0</v>
      </c>
      <c r="N1403" s="20">
        <v>0</v>
      </c>
      <c r="O1403" s="20"/>
      <c r="P1403" s="20"/>
      <c r="Q1403" s="20">
        <v>0</v>
      </c>
      <c r="R1403" s="20">
        <v>0</v>
      </c>
      <c r="S1403" s="20"/>
      <c r="T1403" s="20"/>
      <c r="U1403" s="34"/>
      <c r="V1403" s="51">
        <f>$AY$1*H1406</f>
        <v>0</v>
      </c>
      <c r="W1403" s="34"/>
      <c r="X1403" s="34"/>
      <c r="Y1403" s="34"/>
      <c r="Z1403" s="34"/>
      <c r="AA1403" s="34"/>
      <c r="AB1403" s="34"/>
      <c r="AC1403" s="34"/>
      <c r="AY1403">
        <v>0</v>
      </c>
    </row>
    <row r="1404" spans="1:51" x14ac:dyDescent="0.25">
      <c r="A1404" s="19" t="s">
        <v>1448</v>
      </c>
      <c r="B1404" s="20"/>
      <c r="C1404" s="20"/>
      <c r="D1404" s="20"/>
      <c r="E1404" s="20"/>
      <c r="F1404" s="20"/>
      <c r="G1404" s="123">
        <f>H1402/G1402</f>
        <v>37.614327238996793</v>
      </c>
      <c r="H1404" s="124"/>
      <c r="I1404" s="20"/>
      <c r="J1404" s="20"/>
      <c r="K1404" s="123">
        <f>L1402/K1402</f>
        <v>30.000000000000004</v>
      </c>
      <c r="L1404" s="124"/>
      <c r="M1404" s="20"/>
      <c r="N1404" s="20"/>
      <c r="O1404" s="123">
        <f>P1402/O1402</f>
        <v>47.47</v>
      </c>
      <c r="P1404" s="124"/>
      <c r="Q1404" s="20"/>
      <c r="R1404" s="20"/>
      <c r="S1404" s="123">
        <f>T1402/S1402</f>
        <v>41.09</v>
      </c>
      <c r="T1404" s="124"/>
      <c r="U1404" s="34"/>
      <c r="W1404" s="34"/>
      <c r="X1404" s="34"/>
      <c r="Y1404" s="34"/>
      <c r="Z1404" s="34"/>
      <c r="AA1404" s="34"/>
      <c r="AB1404" s="34"/>
      <c r="AC1404" s="34"/>
    </row>
    <row r="1405" spans="1:51" x14ac:dyDescent="0.25">
      <c r="A1405" s="127" t="s">
        <v>1257</v>
      </c>
      <c r="B1405" s="127"/>
      <c r="C1405" s="127"/>
      <c r="D1405" s="127"/>
      <c r="E1405" s="127"/>
      <c r="F1405" s="127"/>
      <c r="G1405" s="127"/>
      <c r="H1405" s="127"/>
      <c r="I1405" s="127"/>
      <c r="J1405" s="127"/>
      <c r="K1405" s="127"/>
      <c r="L1405" s="127"/>
      <c r="M1405" s="127"/>
      <c r="N1405" s="127"/>
      <c r="O1405" s="127"/>
      <c r="P1405" s="127"/>
      <c r="Q1405" s="127"/>
      <c r="R1405" s="127"/>
      <c r="S1405" s="127"/>
      <c r="T1405" s="127"/>
      <c r="U1405" s="32"/>
      <c r="V1405" s="51">
        <f t="shared" ref="V1405:V1413" si="329">$AY$1*H1407</f>
        <v>0</v>
      </c>
      <c r="W1405" s="32"/>
      <c r="X1405" s="32"/>
      <c r="Y1405" s="32"/>
      <c r="Z1405" s="32"/>
      <c r="AA1405" s="32"/>
      <c r="AB1405" s="32"/>
      <c r="AC1405" s="32"/>
      <c r="AE1405">
        <v>47.094090909090916</v>
      </c>
      <c r="AG1405">
        <v>0</v>
      </c>
      <c r="AH1405">
        <v>0</v>
      </c>
      <c r="AY1405">
        <v>0</v>
      </c>
    </row>
    <row r="1406" spans="1:51" x14ac:dyDescent="0.25">
      <c r="A1406" s="14" t="s">
        <v>1258</v>
      </c>
      <c r="F1406" s="53"/>
      <c r="G1406" s="53"/>
      <c r="H1406" s="52">
        <f t="shared" ref="H1406:H1414" si="330">G1406*$AD$1</f>
        <v>0</v>
      </c>
      <c r="L1406" s="52">
        <f t="shared" ref="L1406:L1415" si="331">K1406*AF$1</f>
        <v>0</v>
      </c>
      <c r="O1406" s="54">
        <v>86</v>
      </c>
      <c r="P1406" s="64">
        <v>4159.47</v>
      </c>
      <c r="Q1406" s="54"/>
      <c r="R1406" s="54"/>
      <c r="S1406" s="53"/>
      <c r="T1406" s="52">
        <f t="shared" ref="T1406:T1414" si="332">S1406*AE$1405</f>
        <v>0</v>
      </c>
      <c r="V1406" s="51">
        <f t="shared" si="329"/>
        <v>0</v>
      </c>
      <c r="AG1406">
        <v>0</v>
      </c>
      <c r="AH1406">
        <v>0</v>
      </c>
      <c r="AY1406">
        <v>0</v>
      </c>
    </row>
    <row r="1407" spans="1:51" x14ac:dyDescent="0.25">
      <c r="A1407" s="14" t="s">
        <v>1259</v>
      </c>
      <c r="H1407" s="52">
        <f t="shared" si="330"/>
        <v>0</v>
      </c>
      <c r="L1407" s="52">
        <f t="shared" si="331"/>
        <v>0</v>
      </c>
      <c r="O1407" s="52">
        <v>75</v>
      </c>
      <c r="P1407" s="61">
        <v>3398.81</v>
      </c>
      <c r="T1407" s="52">
        <f t="shared" si="332"/>
        <v>0</v>
      </c>
      <c r="V1407" s="51">
        <f t="shared" si="329"/>
        <v>0</v>
      </c>
      <c r="AG1407">
        <v>0</v>
      </c>
      <c r="AH1407">
        <v>0</v>
      </c>
      <c r="AY1407">
        <v>0</v>
      </c>
    </row>
    <row r="1408" spans="1:51" x14ac:dyDescent="0.25">
      <c r="A1408" s="14" t="s">
        <v>1260</v>
      </c>
      <c r="F1408" s="53"/>
      <c r="G1408" s="53"/>
      <c r="H1408" s="52">
        <f t="shared" si="330"/>
        <v>0</v>
      </c>
      <c r="K1408" s="53"/>
      <c r="L1408" s="52">
        <f t="shared" si="331"/>
        <v>0</v>
      </c>
      <c r="O1408" s="54">
        <v>75</v>
      </c>
      <c r="P1408" s="64">
        <v>3398.81</v>
      </c>
      <c r="Q1408" s="54"/>
      <c r="R1408" s="54"/>
      <c r="S1408" s="53"/>
      <c r="T1408" s="52">
        <f t="shared" si="332"/>
        <v>0</v>
      </c>
      <c r="V1408" s="51">
        <f t="shared" si="329"/>
        <v>0</v>
      </c>
      <c r="AG1408">
        <v>0</v>
      </c>
      <c r="AH1408">
        <v>0</v>
      </c>
      <c r="AY1408">
        <v>0</v>
      </c>
    </row>
    <row r="1409" spans="1:51" x14ac:dyDescent="0.25">
      <c r="A1409" s="14" t="s">
        <v>1261</v>
      </c>
      <c r="F1409" s="53"/>
      <c r="G1409" s="53"/>
      <c r="H1409" s="52">
        <f t="shared" si="330"/>
        <v>0</v>
      </c>
      <c r="K1409" s="53"/>
      <c r="L1409" s="52">
        <f t="shared" si="331"/>
        <v>0</v>
      </c>
      <c r="O1409" s="54">
        <v>86</v>
      </c>
      <c r="P1409" s="64">
        <v>4159.41</v>
      </c>
      <c r="Q1409" s="54"/>
      <c r="R1409" s="54"/>
      <c r="S1409" s="53"/>
      <c r="T1409" s="52">
        <f t="shared" si="332"/>
        <v>0</v>
      </c>
      <c r="V1409" s="51">
        <f t="shared" si="329"/>
        <v>0</v>
      </c>
      <c r="AG1409">
        <v>0</v>
      </c>
      <c r="AH1409">
        <v>0</v>
      </c>
      <c r="AY1409">
        <v>0</v>
      </c>
    </row>
    <row r="1410" spans="1:51" x14ac:dyDescent="0.25">
      <c r="A1410" s="14" t="s">
        <v>1262</v>
      </c>
      <c r="F1410" s="53"/>
      <c r="G1410" s="53"/>
      <c r="H1410" s="52">
        <f t="shared" si="330"/>
        <v>0</v>
      </c>
      <c r="K1410" s="53"/>
      <c r="L1410" s="52">
        <f t="shared" si="331"/>
        <v>0</v>
      </c>
      <c r="O1410" s="54">
        <v>185</v>
      </c>
      <c r="P1410" s="54">
        <v>10286.15</v>
      </c>
      <c r="Q1410" s="54"/>
      <c r="R1410" s="54"/>
      <c r="T1410" s="52">
        <f t="shared" si="332"/>
        <v>0</v>
      </c>
      <c r="V1410" s="51">
        <f t="shared" si="329"/>
        <v>0</v>
      </c>
      <c r="AG1410">
        <v>0</v>
      </c>
      <c r="AH1410">
        <v>0</v>
      </c>
      <c r="AY1410">
        <v>0</v>
      </c>
    </row>
    <row r="1411" spans="1:51" x14ac:dyDescent="0.25">
      <c r="A1411" s="14" t="s">
        <v>1263</v>
      </c>
      <c r="F1411" s="53"/>
      <c r="G1411" s="53"/>
      <c r="H1411" s="52">
        <f t="shared" si="330"/>
        <v>0</v>
      </c>
      <c r="K1411" s="53"/>
      <c r="L1411" s="52">
        <f t="shared" si="331"/>
        <v>0</v>
      </c>
      <c r="O1411" s="54">
        <v>75</v>
      </c>
      <c r="P1411" s="54">
        <v>3398.81</v>
      </c>
      <c r="Q1411" s="54"/>
      <c r="R1411" s="54"/>
      <c r="T1411" s="52">
        <f t="shared" si="332"/>
        <v>0</v>
      </c>
      <c r="V1411" s="51">
        <f t="shared" si="329"/>
        <v>0</v>
      </c>
      <c r="AG1411">
        <v>0</v>
      </c>
      <c r="AH1411">
        <v>0</v>
      </c>
      <c r="AY1411">
        <v>0</v>
      </c>
    </row>
    <row r="1412" spans="1:51" x14ac:dyDescent="0.25">
      <c r="A1412" s="12" t="s">
        <v>1264</v>
      </c>
      <c r="H1412" s="52">
        <f t="shared" si="330"/>
        <v>0</v>
      </c>
      <c r="L1412" s="52">
        <f t="shared" si="331"/>
        <v>0</v>
      </c>
      <c r="O1412" s="52">
        <v>75</v>
      </c>
      <c r="P1412" s="52">
        <v>3398.81</v>
      </c>
      <c r="T1412" s="52">
        <f t="shared" si="332"/>
        <v>0</v>
      </c>
      <c r="V1412" s="51">
        <f t="shared" si="329"/>
        <v>0</v>
      </c>
      <c r="AG1412">
        <v>0</v>
      </c>
      <c r="AH1412">
        <v>0</v>
      </c>
      <c r="AY1412">
        <v>0</v>
      </c>
    </row>
    <row r="1413" spans="1:51" x14ac:dyDescent="0.25">
      <c r="A1413" s="12" t="s">
        <v>1265</v>
      </c>
      <c r="D1413" s="129">
        <v>1450</v>
      </c>
      <c r="E1413" s="129">
        <v>50750</v>
      </c>
      <c r="H1413" s="52">
        <f t="shared" si="330"/>
        <v>0</v>
      </c>
      <c r="L1413" s="52">
        <f t="shared" si="331"/>
        <v>0</v>
      </c>
      <c r="O1413" s="52">
        <v>75</v>
      </c>
      <c r="P1413" s="52">
        <v>2722.72</v>
      </c>
      <c r="T1413" s="52">
        <f t="shared" si="332"/>
        <v>0</v>
      </c>
      <c r="V1413" s="51">
        <f t="shared" si="329"/>
        <v>0</v>
      </c>
      <c r="AG1413">
        <v>0</v>
      </c>
      <c r="AH1413">
        <v>0</v>
      </c>
      <c r="AY1413">
        <v>0</v>
      </c>
    </row>
    <row r="1414" spans="1:51" x14ac:dyDescent="0.25">
      <c r="A1414" s="9" t="s">
        <v>1266</v>
      </c>
      <c r="D1414" s="126"/>
      <c r="E1414" s="126"/>
      <c r="H1414" s="52">
        <f t="shared" si="330"/>
        <v>0</v>
      </c>
      <c r="L1414" s="52">
        <f t="shared" si="331"/>
        <v>0</v>
      </c>
      <c r="O1414" s="52">
        <v>75</v>
      </c>
      <c r="P1414" s="52">
        <v>2722.72</v>
      </c>
      <c r="T1414" s="52">
        <f t="shared" si="332"/>
        <v>0</v>
      </c>
      <c r="V1414" s="51" t="e">
        <f>$AY$1*#REF!</f>
        <v>#REF!</v>
      </c>
      <c r="AG1414">
        <v>0</v>
      </c>
      <c r="AH1414">
        <v>0</v>
      </c>
      <c r="AY1414">
        <v>0</v>
      </c>
    </row>
    <row r="1415" spans="1:51" x14ac:dyDescent="0.25">
      <c r="A1415" s="15" t="s">
        <v>1267</v>
      </c>
      <c r="D1415" s="126"/>
      <c r="E1415" s="126"/>
      <c r="F1415" s="125">
        <v>4628</v>
      </c>
      <c r="G1415" s="66"/>
      <c r="H1415" s="66"/>
      <c r="I1415" s="125"/>
      <c r="J1415" s="125"/>
      <c r="K1415" s="53"/>
      <c r="L1415" s="52">
        <f t="shared" si="331"/>
        <v>0</v>
      </c>
      <c r="O1415" s="53"/>
      <c r="P1415" s="53"/>
      <c r="Q1415" s="53"/>
      <c r="R1415" s="53"/>
      <c r="S1415" s="53">
        <v>93</v>
      </c>
      <c r="T1415" s="52">
        <v>4103</v>
      </c>
      <c r="V1415" s="51">
        <f>$AY$1*H1416</f>
        <v>35493.889938289023</v>
      </c>
      <c r="AG1415">
        <v>2776.7999999999997</v>
      </c>
      <c r="AH1415">
        <v>1851.2</v>
      </c>
      <c r="AY1415" t="e">
        <v>#VALUE!</v>
      </c>
    </row>
    <row r="1416" spans="1:51" x14ac:dyDescent="0.25">
      <c r="A1416" s="9" t="s">
        <v>1268</v>
      </c>
      <c r="F1416" s="125"/>
      <c r="G1416" s="126">
        <v>965</v>
      </c>
      <c r="H1416" s="126">
        <f>AY1416</f>
        <v>36679.154900582253</v>
      </c>
      <c r="I1416" s="125"/>
      <c r="J1416" s="125"/>
      <c r="K1416" s="129">
        <v>910</v>
      </c>
      <c r="L1416" s="129">
        <v>32760</v>
      </c>
      <c r="T1416" s="52">
        <f>S1416*AE$1405</f>
        <v>0</v>
      </c>
      <c r="V1416" s="51">
        <f>$AY$1*H1418</f>
        <v>0</v>
      </c>
      <c r="AG1416">
        <v>0</v>
      </c>
      <c r="AH1416">
        <v>0</v>
      </c>
      <c r="AY1416">
        <v>36679.154900582253</v>
      </c>
    </row>
    <row r="1417" spans="1:51" x14ac:dyDescent="0.25">
      <c r="A1417" s="9" t="s">
        <v>1269</v>
      </c>
      <c r="F1417" s="125"/>
      <c r="G1417" s="126"/>
      <c r="H1417" s="126"/>
      <c r="I1417" s="125"/>
      <c r="J1417" s="125"/>
      <c r="K1417" s="126"/>
      <c r="L1417" s="126"/>
      <c r="O1417" s="53"/>
      <c r="P1417" s="53"/>
      <c r="Q1417" s="53"/>
      <c r="R1417" s="53"/>
      <c r="S1417" s="53"/>
      <c r="T1417" s="52">
        <f>S1417*AE$1405</f>
        <v>0</v>
      </c>
      <c r="V1417" s="51">
        <f>$AY$1*H1419</f>
        <v>0</v>
      </c>
      <c r="AG1417">
        <v>0</v>
      </c>
      <c r="AH1417">
        <v>0</v>
      </c>
      <c r="AY1417">
        <v>0</v>
      </c>
    </row>
    <row r="1418" spans="1:51" x14ac:dyDescent="0.25">
      <c r="A1418" s="9" t="s">
        <v>1270</v>
      </c>
      <c r="F1418" s="125"/>
      <c r="G1418" s="126"/>
      <c r="H1418" s="126"/>
      <c r="I1418" s="125"/>
      <c r="J1418" s="125"/>
      <c r="K1418" s="130"/>
      <c r="L1418" s="130"/>
      <c r="O1418" s="52">
        <v>235</v>
      </c>
      <c r="P1418" s="52">
        <v>13415.99</v>
      </c>
      <c r="T1418" s="52">
        <f>S1418*AE$1405</f>
        <v>0</v>
      </c>
      <c r="V1418" s="51" t="e">
        <f>$AY$1*#REF!</f>
        <v>#REF!</v>
      </c>
      <c r="AG1418">
        <v>0</v>
      </c>
      <c r="AH1418">
        <v>0</v>
      </c>
      <c r="AY1418">
        <v>0</v>
      </c>
    </row>
    <row r="1419" spans="1:51" x14ac:dyDescent="0.25">
      <c r="A1419" s="9" t="s">
        <v>1271</v>
      </c>
      <c r="C1419" s="52">
        <v>77836</v>
      </c>
      <c r="F1419" s="125"/>
      <c r="G1419" s="66"/>
      <c r="H1419" s="66"/>
      <c r="I1419" s="125"/>
      <c r="J1419" s="125"/>
      <c r="K1419" s="66"/>
      <c r="L1419" s="66"/>
      <c r="O1419" s="122" t="s">
        <v>1332</v>
      </c>
      <c r="P1419" s="122"/>
      <c r="Q1419" s="122"/>
      <c r="R1419" s="122"/>
      <c r="S1419" s="122" t="s">
        <v>1332</v>
      </c>
      <c r="T1419" s="122"/>
      <c r="U1419" s="31"/>
      <c r="V1419" s="51">
        <f>$AY$1*H1420</f>
        <v>0</v>
      </c>
      <c r="W1419" s="31"/>
      <c r="X1419" s="31"/>
      <c r="Y1419" s="31"/>
      <c r="Z1419" s="31"/>
      <c r="AA1419" s="31"/>
      <c r="AB1419" s="31"/>
      <c r="AC1419" s="31"/>
      <c r="AG1419">
        <v>0</v>
      </c>
      <c r="AH1419">
        <v>0</v>
      </c>
      <c r="AY1419" t="e">
        <v>#VALUE!</v>
      </c>
    </row>
    <row r="1420" spans="1:51" x14ac:dyDescent="0.25">
      <c r="A1420" s="9" t="s">
        <v>1272</v>
      </c>
      <c r="C1420" s="53"/>
      <c r="D1420" s="53"/>
      <c r="E1420" s="53"/>
      <c r="F1420" s="125"/>
      <c r="G1420" s="66"/>
      <c r="H1420" s="66"/>
      <c r="I1420" s="125"/>
      <c r="J1420" s="125"/>
      <c r="K1420" s="53"/>
      <c r="L1420" s="52">
        <f>K1420*AF$1</f>
        <v>0</v>
      </c>
      <c r="O1420" s="52">
        <v>320</v>
      </c>
      <c r="P1420" s="52">
        <v>11232.92</v>
      </c>
      <c r="S1420" s="53">
        <v>71</v>
      </c>
      <c r="T1420" s="52">
        <v>3129</v>
      </c>
      <c r="V1420" s="51">
        <f>$AY$1*H1422</f>
        <v>0</v>
      </c>
      <c r="AG1420">
        <v>0</v>
      </c>
      <c r="AH1420">
        <v>0</v>
      </c>
      <c r="AY1420" t="e">
        <v>#VALUE!</v>
      </c>
    </row>
    <row r="1421" spans="1:51" x14ac:dyDescent="0.25">
      <c r="A1421" s="14" t="s">
        <v>1273</v>
      </c>
      <c r="F1421" s="53"/>
      <c r="G1421" s="53"/>
      <c r="H1421" s="52">
        <f t="shared" ref="H1421:H1428" si="333">G1421*$AD$1</f>
        <v>0</v>
      </c>
      <c r="K1421" s="53"/>
      <c r="L1421" s="52">
        <f>K1421*AF$1</f>
        <v>0</v>
      </c>
      <c r="O1421" s="54"/>
      <c r="P1421" s="54"/>
      <c r="Q1421" s="54"/>
      <c r="R1421" s="54"/>
      <c r="S1421" s="53">
        <v>71</v>
      </c>
      <c r="T1421" s="52">
        <v>3129</v>
      </c>
      <c r="V1421" s="51">
        <f>$AY$1*H1423</f>
        <v>0</v>
      </c>
      <c r="AG1421">
        <v>0</v>
      </c>
      <c r="AH1421">
        <v>0</v>
      </c>
      <c r="AY1421">
        <v>0</v>
      </c>
    </row>
    <row r="1422" spans="1:51" ht="15.75" customHeight="1" x14ac:dyDescent="0.25">
      <c r="A1422" s="26" t="s">
        <v>1274</v>
      </c>
      <c r="B1422" s="125">
        <v>1</v>
      </c>
      <c r="C1422" s="52">
        <v>77836</v>
      </c>
      <c r="F1422" s="128" t="s">
        <v>1363</v>
      </c>
      <c r="G1422" s="128"/>
      <c r="H1422" s="128"/>
      <c r="I1422" s="128"/>
      <c r="J1422" s="128"/>
      <c r="K1422" s="128" t="s">
        <v>1332</v>
      </c>
      <c r="L1422" s="128"/>
      <c r="M1422" s="128"/>
      <c r="N1422" s="128"/>
      <c r="O1422" s="128" t="s">
        <v>1348</v>
      </c>
      <c r="P1422" s="128"/>
      <c r="Q1422" s="128"/>
      <c r="R1422" s="128"/>
      <c r="S1422" s="128" t="s">
        <v>1348</v>
      </c>
      <c r="T1422" s="128"/>
      <c r="U1422" s="33"/>
      <c r="V1422" s="51">
        <f>$AY$1*H1424</f>
        <v>0</v>
      </c>
      <c r="W1422" s="33"/>
      <c r="X1422" s="33"/>
      <c r="Y1422" s="33"/>
      <c r="Z1422" s="33"/>
      <c r="AA1422" s="33"/>
      <c r="AB1422" s="33"/>
      <c r="AC1422" s="33"/>
      <c r="AG1422" t="e">
        <v>#VALUE!</v>
      </c>
      <c r="AH1422" t="e">
        <v>#VALUE!</v>
      </c>
      <c r="AY1422">
        <v>0</v>
      </c>
    </row>
    <row r="1423" spans="1:51" x14ac:dyDescent="0.25">
      <c r="A1423" s="14" t="s">
        <v>1327</v>
      </c>
      <c r="B1423" s="125"/>
      <c r="F1423" s="128" t="s">
        <v>1363</v>
      </c>
      <c r="G1423" s="128"/>
      <c r="H1423" s="128"/>
      <c r="I1423" s="128"/>
      <c r="J1423" s="128"/>
      <c r="K1423" s="128" t="s">
        <v>1363</v>
      </c>
      <c r="L1423" s="128"/>
      <c r="M1423" s="128"/>
      <c r="N1423" s="128"/>
      <c r="O1423" s="128" t="s">
        <v>1363</v>
      </c>
      <c r="P1423" s="128"/>
      <c r="Q1423" s="128"/>
      <c r="R1423" s="128"/>
      <c r="S1423" s="122" t="s">
        <v>1332</v>
      </c>
      <c r="T1423" s="122"/>
      <c r="U1423" s="31"/>
      <c r="V1423" s="51">
        <f>$AY$1*H1425</f>
        <v>65549.079138883288</v>
      </c>
      <c r="W1423" s="31"/>
      <c r="X1423" s="31"/>
      <c r="Y1423" s="31"/>
      <c r="Z1423" s="31"/>
      <c r="AA1423" s="31"/>
      <c r="AB1423" s="31"/>
      <c r="AC1423" s="31"/>
      <c r="AG1423" t="e">
        <v>#VALUE!</v>
      </c>
      <c r="AH1423" t="e">
        <v>#VALUE!</v>
      </c>
      <c r="AY1423">
        <v>0</v>
      </c>
    </row>
    <row r="1424" spans="1:51" ht="15.75" customHeight="1" x14ac:dyDescent="0.25">
      <c r="A1424" s="14" t="s">
        <v>1275</v>
      </c>
      <c r="B1424" s="125"/>
      <c r="C1424" s="52">
        <v>77836</v>
      </c>
      <c r="F1424" s="128" t="s">
        <v>1342</v>
      </c>
      <c r="G1424" s="128"/>
      <c r="H1424" s="128"/>
      <c r="I1424" s="128"/>
      <c r="J1424" s="128"/>
      <c r="K1424" s="128" t="s">
        <v>1342</v>
      </c>
      <c r="L1424" s="128"/>
      <c r="M1424" s="128"/>
      <c r="N1424" s="128"/>
      <c r="O1424" s="128" t="s">
        <v>1347</v>
      </c>
      <c r="P1424" s="128"/>
      <c r="Q1424" s="128"/>
      <c r="R1424" s="128"/>
      <c r="S1424" s="128" t="s">
        <v>1347</v>
      </c>
      <c r="T1424" s="128"/>
      <c r="U1424" s="33"/>
      <c r="V1424" s="51" t="e">
        <f>$AY$1*#REF!</f>
        <v>#REF!</v>
      </c>
      <c r="W1424" s="33"/>
      <c r="X1424" s="33"/>
      <c r="Y1424" s="33"/>
      <c r="Z1424" s="33"/>
      <c r="AA1424" s="33"/>
      <c r="AB1424" s="33"/>
      <c r="AC1424" s="33"/>
      <c r="AG1424" t="e">
        <v>#VALUE!</v>
      </c>
      <c r="AH1424" t="e">
        <v>#VALUE!</v>
      </c>
      <c r="AY1424">
        <v>0</v>
      </c>
    </row>
    <row r="1425" spans="1:51" x14ac:dyDescent="0.25">
      <c r="A1425" s="14" t="s">
        <v>1328</v>
      </c>
      <c r="B1425" s="125"/>
      <c r="F1425" s="44" t="s">
        <v>1332</v>
      </c>
      <c r="G1425" s="53">
        <v>1782</v>
      </c>
      <c r="H1425" s="53">
        <f>AY1425</f>
        <v>67737.99184890138</v>
      </c>
      <c r="I1425" s="45"/>
      <c r="J1425" s="46"/>
      <c r="K1425" s="48"/>
      <c r="L1425" s="48"/>
      <c r="M1425" s="48"/>
      <c r="N1425" s="48"/>
      <c r="O1425" s="128" t="s">
        <v>1332</v>
      </c>
      <c r="P1425" s="128"/>
      <c r="Q1425" s="128"/>
      <c r="R1425" s="128"/>
      <c r="S1425" s="122" t="s">
        <v>1332</v>
      </c>
      <c r="T1425" s="122"/>
      <c r="U1425" s="31"/>
      <c r="V1425" s="51">
        <f>$AY$1*H1426</f>
        <v>0</v>
      </c>
      <c r="W1425" s="31"/>
      <c r="X1425" s="31"/>
      <c r="Y1425" s="31"/>
      <c r="Z1425" s="31"/>
      <c r="AA1425" s="31"/>
      <c r="AB1425" s="31"/>
      <c r="AC1425" s="31"/>
      <c r="AG1425" t="e">
        <v>#VALUE!</v>
      </c>
      <c r="AH1425" t="e">
        <v>#VALUE!</v>
      </c>
      <c r="AY1425">
        <v>67737.99184890138</v>
      </c>
    </row>
    <row r="1426" spans="1:51" x14ac:dyDescent="0.25">
      <c r="A1426" s="16" t="s">
        <v>1276</v>
      </c>
      <c r="F1426" s="49"/>
      <c r="G1426" s="71"/>
      <c r="H1426" s="52">
        <f t="shared" si="333"/>
        <v>0</v>
      </c>
      <c r="I1426" s="69"/>
      <c r="L1426" s="52">
        <f>K1426*AF$1</f>
        <v>0</v>
      </c>
      <c r="O1426" s="52">
        <v>75</v>
      </c>
      <c r="P1426" s="52">
        <v>2722.72</v>
      </c>
      <c r="T1426" s="52">
        <f>S1426*AE$1405</f>
        <v>0</v>
      </c>
      <c r="V1426" s="51">
        <f>$AY$1*H1427</f>
        <v>0</v>
      </c>
      <c r="AG1426">
        <v>0</v>
      </c>
      <c r="AH1426">
        <v>0</v>
      </c>
      <c r="AY1426">
        <v>0</v>
      </c>
    </row>
    <row r="1427" spans="1:51" x14ac:dyDescent="0.25">
      <c r="A1427" s="9" t="s">
        <v>1277</v>
      </c>
      <c r="H1427" s="52">
        <f t="shared" si="333"/>
        <v>0</v>
      </c>
      <c r="L1427" s="52">
        <f>K1427*AF$1</f>
        <v>0</v>
      </c>
      <c r="O1427" s="52">
        <v>86</v>
      </c>
      <c r="P1427" s="52">
        <v>4889.33</v>
      </c>
      <c r="T1427" s="52">
        <f>S1427*AE$1405</f>
        <v>0</v>
      </c>
      <c r="V1427" s="51">
        <f>$AY$1*H1429</f>
        <v>101042.9690771723</v>
      </c>
      <c r="AG1427">
        <v>0</v>
      </c>
      <c r="AH1427">
        <v>0</v>
      </c>
      <c r="AY1427">
        <v>0</v>
      </c>
    </row>
    <row r="1428" spans="1:51" x14ac:dyDescent="0.25">
      <c r="A1428" s="13" t="s">
        <v>1278</v>
      </c>
      <c r="F1428" s="53"/>
      <c r="G1428" s="53"/>
      <c r="H1428" s="52">
        <f t="shared" si="333"/>
        <v>0</v>
      </c>
      <c r="K1428" s="53"/>
      <c r="L1428" s="52">
        <f>K1428*AF$1</f>
        <v>0</v>
      </c>
      <c r="O1428" s="53">
        <v>86</v>
      </c>
      <c r="P1428" s="53">
        <v>4889.33</v>
      </c>
      <c r="Q1428" s="53"/>
      <c r="R1428" s="53"/>
      <c r="S1428" s="53"/>
      <c r="T1428" s="52">
        <f>S1428*AE$1405</f>
        <v>0</v>
      </c>
      <c r="V1428" s="51">
        <f>$AY$1*H1430</f>
        <v>0</v>
      </c>
      <c r="AG1428">
        <v>0</v>
      </c>
      <c r="AH1428">
        <v>0</v>
      </c>
      <c r="AY1428">
        <v>0</v>
      </c>
    </row>
    <row r="1429" spans="1:51" x14ac:dyDescent="0.25">
      <c r="A1429" s="19" t="s">
        <v>638</v>
      </c>
      <c r="B1429" s="20">
        <f>SUM(B1406:B1428)</f>
        <v>1</v>
      </c>
      <c r="C1429" s="20">
        <f t="shared" ref="C1429:T1429" si="334">SUM(C1406:C1428)</f>
        <v>233508</v>
      </c>
      <c r="D1429" s="20">
        <f t="shared" si="334"/>
        <v>1450</v>
      </c>
      <c r="E1429" s="20">
        <f t="shared" si="334"/>
        <v>50750</v>
      </c>
      <c r="F1429" s="20">
        <f t="shared" si="334"/>
        <v>4628</v>
      </c>
      <c r="G1429" s="20">
        <f t="shared" si="334"/>
        <v>2747</v>
      </c>
      <c r="H1429" s="20">
        <f t="shared" si="334"/>
        <v>104417.14674948363</v>
      </c>
      <c r="I1429" s="20">
        <f t="shared" si="334"/>
        <v>0</v>
      </c>
      <c r="J1429" s="20">
        <f t="shared" si="334"/>
        <v>0</v>
      </c>
      <c r="K1429" s="20">
        <f t="shared" si="334"/>
        <v>910</v>
      </c>
      <c r="L1429" s="20">
        <f t="shared" si="334"/>
        <v>32760</v>
      </c>
      <c r="M1429" s="20">
        <f t="shared" si="334"/>
        <v>0</v>
      </c>
      <c r="N1429" s="20">
        <f t="shared" si="334"/>
        <v>0</v>
      </c>
      <c r="O1429" s="20">
        <f t="shared" si="334"/>
        <v>1609</v>
      </c>
      <c r="P1429" s="20">
        <f t="shared" si="334"/>
        <v>74796</v>
      </c>
      <c r="Q1429" s="20">
        <f t="shared" si="334"/>
        <v>0</v>
      </c>
      <c r="R1429" s="20">
        <f t="shared" si="334"/>
        <v>0</v>
      </c>
      <c r="S1429" s="20">
        <f>SUM(S1406:S1428)</f>
        <v>235</v>
      </c>
      <c r="T1429" s="20">
        <f t="shared" si="334"/>
        <v>10361</v>
      </c>
      <c r="U1429" s="34"/>
      <c r="V1429" s="51">
        <f>$AY$1*H1432</f>
        <v>0</v>
      </c>
      <c r="W1429" s="34"/>
      <c r="X1429" s="34"/>
      <c r="Y1429" s="34"/>
      <c r="Z1429" s="34"/>
      <c r="AA1429" s="34"/>
      <c r="AB1429" s="34"/>
      <c r="AC1429" s="34"/>
      <c r="AG1429">
        <v>2776.7999999999997</v>
      </c>
      <c r="AH1429">
        <v>1851.2</v>
      </c>
      <c r="AY1429">
        <v>104417.14674948363</v>
      </c>
    </row>
    <row r="1430" spans="1:51" hidden="1" x14ac:dyDescent="0.25">
      <c r="A1430" s="19" t="s">
        <v>1425</v>
      </c>
      <c r="B1430" s="20"/>
      <c r="C1430" s="20"/>
      <c r="D1430" s="20">
        <v>1450</v>
      </c>
      <c r="E1430" s="20">
        <v>50750</v>
      </c>
      <c r="F1430" s="20">
        <v>4628</v>
      </c>
      <c r="G1430" s="20"/>
      <c r="H1430" s="20"/>
      <c r="I1430" s="20">
        <v>0</v>
      </c>
      <c r="J1430" s="20">
        <v>0</v>
      </c>
      <c r="K1430" s="20">
        <f>K1429-1092</f>
        <v>-182</v>
      </c>
      <c r="L1430" s="20"/>
      <c r="M1430" s="20">
        <v>1500</v>
      </c>
      <c r="N1430" s="20">
        <v>45000</v>
      </c>
      <c r="O1430" s="20"/>
      <c r="P1430" s="20"/>
      <c r="Q1430" s="20">
        <v>0</v>
      </c>
      <c r="R1430" s="20">
        <v>0</v>
      </c>
      <c r="S1430" s="20">
        <f>S1429-220</f>
        <v>15</v>
      </c>
      <c r="T1430" s="20"/>
      <c r="U1430" s="34"/>
      <c r="V1430" s="51">
        <f>$AY$1*H1433</f>
        <v>0</v>
      </c>
      <c r="W1430" s="34"/>
      <c r="X1430" s="34"/>
      <c r="Y1430" s="34"/>
      <c r="Z1430" s="34"/>
      <c r="AA1430" s="34"/>
      <c r="AB1430" s="34"/>
      <c r="AC1430" s="34"/>
      <c r="AY1430">
        <v>0</v>
      </c>
    </row>
    <row r="1431" spans="1:51" x14ac:dyDescent="0.25">
      <c r="A1431" s="19" t="s">
        <v>1448</v>
      </c>
      <c r="B1431" s="20"/>
      <c r="C1431" s="20"/>
      <c r="D1431" s="20"/>
      <c r="E1431" s="20"/>
      <c r="F1431" s="20"/>
      <c r="G1431" s="123">
        <f>H1429/G1429</f>
        <v>38.011338459950352</v>
      </c>
      <c r="H1431" s="124"/>
      <c r="I1431" s="20"/>
      <c r="J1431" s="20"/>
      <c r="K1431" s="123">
        <f>L1429/K1429</f>
        <v>36</v>
      </c>
      <c r="L1431" s="124"/>
      <c r="M1431" s="20"/>
      <c r="N1431" s="20"/>
      <c r="O1431" s="123">
        <f>P1429/O1429</f>
        <v>46.486016159105034</v>
      </c>
      <c r="P1431" s="124"/>
      <c r="Q1431" s="20"/>
      <c r="R1431" s="20"/>
      <c r="S1431" s="123">
        <f>T1429/S1429</f>
        <v>44.089361702127661</v>
      </c>
      <c r="T1431" s="124"/>
      <c r="U1431" s="34"/>
      <c r="W1431" s="34"/>
      <c r="X1431" s="34"/>
      <c r="Y1431" s="34"/>
      <c r="Z1431" s="34"/>
      <c r="AA1431" s="34"/>
      <c r="AB1431" s="34"/>
      <c r="AC1431" s="34"/>
    </row>
    <row r="1432" spans="1:51" x14ac:dyDescent="0.25">
      <c r="A1432" s="127" t="s">
        <v>1279</v>
      </c>
      <c r="B1432" s="127"/>
      <c r="C1432" s="127"/>
      <c r="D1432" s="127"/>
      <c r="E1432" s="127"/>
      <c r="F1432" s="127"/>
      <c r="G1432" s="127"/>
      <c r="H1432" s="127"/>
      <c r="I1432" s="127"/>
      <c r="J1432" s="127"/>
      <c r="K1432" s="127"/>
      <c r="L1432" s="127"/>
      <c r="M1432" s="127"/>
      <c r="N1432" s="127"/>
      <c r="O1432" s="127"/>
      <c r="P1432" s="127"/>
      <c r="Q1432" s="127"/>
      <c r="R1432" s="127"/>
      <c r="S1432" s="127"/>
      <c r="T1432" s="127"/>
      <c r="U1432" s="32"/>
      <c r="V1432" s="51">
        <f>$AY$1*H1434</f>
        <v>0</v>
      </c>
      <c r="W1432" s="32"/>
      <c r="X1432" s="32"/>
      <c r="Y1432" s="32"/>
      <c r="Z1432" s="32"/>
      <c r="AA1432" s="32"/>
      <c r="AB1432" s="32"/>
      <c r="AC1432" s="32"/>
      <c r="AE1432">
        <v>41.514503311258281</v>
      </c>
      <c r="AG1432">
        <v>0</v>
      </c>
      <c r="AH1432">
        <v>0</v>
      </c>
      <c r="AY1432">
        <v>0</v>
      </c>
    </row>
    <row r="1433" spans="1:51" x14ac:dyDescent="0.25">
      <c r="A1433" s="16" t="s">
        <v>1280</v>
      </c>
      <c r="F1433" s="71"/>
      <c r="G1433" s="71"/>
      <c r="H1433" s="52">
        <f t="shared" ref="H1433:H1461" si="335">G1433*$AD$1</f>
        <v>0</v>
      </c>
      <c r="L1433" s="52">
        <f>K1433*AF$1</f>
        <v>0</v>
      </c>
      <c r="O1433" s="52">
        <v>77</v>
      </c>
      <c r="P1433" s="52">
        <v>10200</v>
      </c>
      <c r="T1433" s="52">
        <f>S1433*AE$1432</f>
        <v>0</v>
      </c>
      <c r="V1433" s="51">
        <f>$AY$1*H1435</f>
        <v>0</v>
      </c>
      <c r="AG1433">
        <v>0</v>
      </c>
      <c r="AH1433">
        <v>0</v>
      </c>
      <c r="AY1433">
        <v>0</v>
      </c>
    </row>
    <row r="1434" spans="1:51" x14ac:dyDescent="0.25">
      <c r="A1434" s="16" t="s">
        <v>1281</v>
      </c>
      <c r="C1434" s="125">
        <v>67830</v>
      </c>
      <c r="F1434" s="125" t="s">
        <v>1332</v>
      </c>
      <c r="G1434" s="125"/>
      <c r="H1434" s="125"/>
      <c r="I1434" s="125"/>
      <c r="J1434" s="125"/>
      <c r="K1434" s="125" t="s">
        <v>1332</v>
      </c>
      <c r="L1434" s="125"/>
      <c r="M1434" s="125"/>
      <c r="N1434" s="125"/>
      <c r="O1434" s="125" t="s">
        <v>1332</v>
      </c>
      <c r="P1434" s="125"/>
      <c r="Q1434" s="125"/>
      <c r="R1434" s="125"/>
      <c r="T1434" s="52">
        <f>S1434*AE$1432</f>
        <v>0</v>
      </c>
      <c r="V1434" s="51">
        <f>$AY$1*H1436</f>
        <v>0</v>
      </c>
      <c r="AG1434">
        <v>0</v>
      </c>
      <c r="AH1434">
        <v>0</v>
      </c>
      <c r="AY1434">
        <v>0</v>
      </c>
    </row>
    <row r="1435" spans="1:51" x14ac:dyDescent="0.25">
      <c r="A1435" s="16" t="s">
        <v>1282</v>
      </c>
      <c r="C1435" s="125"/>
      <c r="F1435" s="125" t="s">
        <v>1332</v>
      </c>
      <c r="G1435" s="125"/>
      <c r="H1435" s="125"/>
      <c r="I1435" s="125"/>
      <c r="J1435" s="125"/>
      <c r="K1435" s="125" t="s">
        <v>1332</v>
      </c>
      <c r="L1435" s="125"/>
      <c r="M1435" s="125"/>
      <c r="N1435" s="125"/>
      <c r="O1435" s="125" t="s">
        <v>1332</v>
      </c>
      <c r="P1435" s="125"/>
      <c r="Q1435" s="125"/>
      <c r="R1435" s="125"/>
      <c r="T1435" s="52">
        <f>S1435*AE$1432</f>
        <v>0</v>
      </c>
      <c r="V1435" s="51">
        <f>$AY$1*H1437</f>
        <v>0</v>
      </c>
      <c r="AG1435">
        <v>0</v>
      </c>
      <c r="AH1435">
        <v>0</v>
      </c>
      <c r="AY1435">
        <v>0</v>
      </c>
    </row>
    <row r="1436" spans="1:51" x14ac:dyDescent="0.25">
      <c r="A1436" s="16" t="s">
        <v>1283</v>
      </c>
      <c r="C1436" s="125"/>
      <c r="F1436" s="125" t="s">
        <v>1332</v>
      </c>
      <c r="G1436" s="125"/>
      <c r="H1436" s="125"/>
      <c r="I1436" s="125"/>
      <c r="J1436" s="125"/>
      <c r="K1436" s="125" t="s">
        <v>1332</v>
      </c>
      <c r="L1436" s="125"/>
      <c r="M1436" s="125"/>
      <c r="N1436" s="125"/>
      <c r="O1436" s="125" t="s">
        <v>1332</v>
      </c>
      <c r="P1436" s="125"/>
      <c r="Q1436" s="125"/>
      <c r="R1436" s="125"/>
      <c r="T1436" s="52">
        <f>S1436*AE$1432</f>
        <v>0</v>
      </c>
      <c r="V1436" s="51" t="e">
        <f>$AY$1*#REF!</f>
        <v>#REF!</v>
      </c>
      <c r="AG1436">
        <v>0</v>
      </c>
      <c r="AH1436">
        <v>0</v>
      </c>
      <c r="AY1436">
        <v>0</v>
      </c>
    </row>
    <row r="1437" spans="1:51" x14ac:dyDescent="0.25">
      <c r="A1437" s="14" t="s">
        <v>1447</v>
      </c>
      <c r="D1437" s="66"/>
      <c r="E1437" s="66"/>
      <c r="O1437" s="52">
        <v>133</v>
      </c>
      <c r="P1437" s="52">
        <v>19950</v>
      </c>
      <c r="V1437" s="51">
        <f>$AY$1*H1438</f>
        <v>0</v>
      </c>
      <c r="AY1437">
        <v>0</v>
      </c>
    </row>
    <row r="1438" spans="1:51" x14ac:dyDescent="0.25">
      <c r="A1438" s="14" t="s">
        <v>1284</v>
      </c>
      <c r="C1438" s="125">
        <v>62830</v>
      </c>
      <c r="D1438" s="126"/>
      <c r="E1438" s="126"/>
      <c r="F1438" s="125" t="s">
        <v>1332</v>
      </c>
      <c r="G1438" s="125"/>
      <c r="H1438" s="125"/>
      <c r="I1438" s="125"/>
      <c r="J1438" s="125"/>
      <c r="K1438" s="125" t="s">
        <v>1332</v>
      </c>
      <c r="L1438" s="125"/>
      <c r="M1438" s="125"/>
      <c r="N1438" s="125"/>
      <c r="O1438" s="52">
        <v>279</v>
      </c>
      <c r="P1438" s="52">
        <v>41480</v>
      </c>
      <c r="T1438" s="52">
        <f t="shared" ref="T1438:T1450" si="336">S1438*AE$1432</f>
        <v>0</v>
      </c>
      <c r="V1438" s="51">
        <f>$AY$1*H1440</f>
        <v>0</v>
      </c>
      <c r="AG1438">
        <v>0</v>
      </c>
      <c r="AH1438">
        <v>0</v>
      </c>
      <c r="AY1438">
        <v>0</v>
      </c>
    </row>
    <row r="1439" spans="1:51" x14ac:dyDescent="0.25">
      <c r="A1439" s="14" t="s">
        <v>1285</v>
      </c>
      <c r="C1439" s="125"/>
      <c r="D1439" s="126"/>
      <c r="E1439" s="126"/>
      <c r="F1439" s="125" t="s">
        <v>1332</v>
      </c>
      <c r="G1439" s="125"/>
      <c r="H1439" s="125"/>
      <c r="I1439" s="125"/>
      <c r="J1439" s="125"/>
      <c r="K1439" s="125" t="s">
        <v>1332</v>
      </c>
      <c r="L1439" s="125"/>
      <c r="M1439" s="125"/>
      <c r="N1439" s="125"/>
      <c r="O1439" s="125" t="s">
        <v>1332</v>
      </c>
      <c r="P1439" s="125"/>
      <c r="Q1439" s="125"/>
      <c r="R1439" s="125"/>
      <c r="T1439" s="52">
        <f t="shared" si="336"/>
        <v>0</v>
      </c>
      <c r="V1439" s="51" t="e">
        <f>$AY$1*#REF!</f>
        <v>#REF!</v>
      </c>
      <c r="AG1439">
        <v>0</v>
      </c>
      <c r="AH1439">
        <v>0</v>
      </c>
      <c r="AY1439">
        <v>0</v>
      </c>
    </row>
    <row r="1440" spans="1:51" x14ac:dyDescent="0.25">
      <c r="A1440" s="14" t="s">
        <v>1286</v>
      </c>
      <c r="C1440" s="125"/>
      <c r="D1440" s="126"/>
      <c r="E1440" s="126"/>
      <c r="F1440" s="125" t="s">
        <v>1332</v>
      </c>
      <c r="G1440" s="125"/>
      <c r="H1440" s="125"/>
      <c r="I1440" s="125"/>
      <c r="J1440" s="125"/>
      <c r="K1440" s="125" t="s">
        <v>1332</v>
      </c>
      <c r="L1440" s="125"/>
      <c r="M1440" s="125"/>
      <c r="N1440" s="125"/>
      <c r="O1440" s="125" t="s">
        <v>1332</v>
      </c>
      <c r="P1440" s="125"/>
      <c r="Q1440" s="125"/>
      <c r="R1440" s="125"/>
      <c r="T1440" s="52">
        <f t="shared" si="336"/>
        <v>0</v>
      </c>
      <c r="V1440" s="51">
        <f>$AY$1*H1441</f>
        <v>0</v>
      </c>
      <c r="AG1440">
        <v>0</v>
      </c>
      <c r="AH1440">
        <v>0</v>
      </c>
      <c r="AY1440">
        <v>0</v>
      </c>
    </row>
    <row r="1441" spans="1:51" x14ac:dyDescent="0.25">
      <c r="A1441" s="9" t="s">
        <v>1329</v>
      </c>
      <c r="B1441" s="52">
        <v>1</v>
      </c>
      <c r="H1441" s="52">
        <f t="shared" si="335"/>
        <v>0</v>
      </c>
      <c r="L1441" s="52">
        <f t="shared" ref="L1441:L1450" si="337">K1441*AF$1</f>
        <v>0</v>
      </c>
      <c r="T1441" s="52">
        <f t="shared" si="336"/>
        <v>0</v>
      </c>
      <c r="V1441" s="51">
        <f>$AY$1*H1443</f>
        <v>0</v>
      </c>
      <c r="AG1441">
        <v>0</v>
      </c>
      <c r="AH1441">
        <v>0</v>
      </c>
      <c r="AY1441">
        <v>0</v>
      </c>
    </row>
    <row r="1442" spans="1:51" x14ac:dyDescent="0.25">
      <c r="A1442" s="15" t="s">
        <v>1287</v>
      </c>
      <c r="F1442" s="53"/>
      <c r="G1442" s="53"/>
      <c r="H1442" s="52">
        <f t="shared" si="335"/>
        <v>0</v>
      </c>
      <c r="L1442" s="52">
        <f t="shared" si="337"/>
        <v>0</v>
      </c>
      <c r="O1442" s="53"/>
      <c r="P1442" s="53"/>
      <c r="Q1442" s="53"/>
      <c r="R1442" s="53"/>
      <c r="S1442" s="53">
        <v>130</v>
      </c>
      <c r="T1442" s="52">
        <f t="shared" si="336"/>
        <v>5396.8854304635761</v>
      </c>
      <c r="V1442" s="51">
        <f>$AY$1*H1444</f>
        <v>0</v>
      </c>
      <c r="AG1442">
        <v>0</v>
      </c>
      <c r="AH1442">
        <v>0</v>
      </c>
      <c r="AY1442">
        <v>0</v>
      </c>
    </row>
    <row r="1443" spans="1:51" x14ac:dyDescent="0.25">
      <c r="A1443" s="12" t="s">
        <v>1288</v>
      </c>
      <c r="H1443" s="52">
        <f t="shared" si="335"/>
        <v>0</v>
      </c>
      <c r="L1443" s="52">
        <f t="shared" si="337"/>
        <v>0</v>
      </c>
      <c r="O1443" s="52">
        <v>210</v>
      </c>
      <c r="P1443" s="52">
        <v>9450</v>
      </c>
      <c r="T1443" s="52">
        <f t="shared" si="336"/>
        <v>0</v>
      </c>
      <c r="V1443" s="51">
        <f>$AY$1*H1445</f>
        <v>0</v>
      </c>
      <c r="AG1443">
        <v>0</v>
      </c>
      <c r="AH1443">
        <v>0</v>
      </c>
      <c r="AY1443">
        <v>0</v>
      </c>
    </row>
    <row r="1444" spans="1:51" x14ac:dyDescent="0.25">
      <c r="A1444" s="12" t="s">
        <v>1289</v>
      </c>
      <c r="H1444" s="52">
        <f t="shared" si="335"/>
        <v>0</v>
      </c>
      <c r="L1444" s="52">
        <f t="shared" si="337"/>
        <v>0</v>
      </c>
      <c r="O1444" s="52">
        <v>440</v>
      </c>
      <c r="P1444" s="52">
        <v>19800</v>
      </c>
      <c r="T1444" s="52">
        <f t="shared" si="336"/>
        <v>0</v>
      </c>
      <c r="V1444" s="51">
        <f>$AY$1*H1446</f>
        <v>34936.334124091685</v>
      </c>
      <c r="AG1444">
        <v>0</v>
      </c>
      <c r="AH1444">
        <v>0</v>
      </c>
      <c r="AY1444">
        <v>0</v>
      </c>
    </row>
    <row r="1445" spans="1:51" x14ac:dyDescent="0.25">
      <c r="A1445" s="9" t="s">
        <v>1290</v>
      </c>
      <c r="H1445" s="52">
        <f t="shared" si="335"/>
        <v>0</v>
      </c>
      <c r="L1445" s="52">
        <f t="shared" si="337"/>
        <v>0</v>
      </c>
      <c r="O1445" s="52">
        <v>250</v>
      </c>
      <c r="P1445" s="52">
        <v>34740</v>
      </c>
      <c r="T1445" s="52">
        <f t="shared" si="336"/>
        <v>0</v>
      </c>
      <c r="V1445" s="51">
        <f>$AY$1*H1447</f>
        <v>16088.288491819234</v>
      </c>
      <c r="AG1445">
        <v>0</v>
      </c>
      <c r="AH1445">
        <v>0</v>
      </c>
      <c r="AY1445">
        <v>0</v>
      </c>
    </row>
    <row r="1446" spans="1:51" x14ac:dyDescent="0.25">
      <c r="A1446" s="14" t="s">
        <v>1291</v>
      </c>
      <c r="F1446" s="53">
        <v>1600</v>
      </c>
      <c r="G1446" s="53">
        <v>960</v>
      </c>
      <c r="H1446" s="52">
        <f>AY1446</f>
        <v>36102.980350252023</v>
      </c>
      <c r="K1446" s="53"/>
      <c r="L1446" s="52">
        <f t="shared" si="337"/>
        <v>0</v>
      </c>
      <c r="O1446" s="54">
        <v>360</v>
      </c>
      <c r="P1446" s="54">
        <v>11260</v>
      </c>
      <c r="Q1446" s="54"/>
      <c r="R1446" s="54"/>
      <c r="S1446" s="53">
        <v>350</v>
      </c>
      <c r="T1446" s="52">
        <f t="shared" si="336"/>
        <v>14530.076158940399</v>
      </c>
      <c r="V1446" s="51" t="e">
        <f>$AY$1*#REF!</f>
        <v>#REF!</v>
      </c>
      <c r="AG1446">
        <v>960</v>
      </c>
      <c r="AH1446">
        <v>640</v>
      </c>
      <c r="AY1446">
        <v>36102.980350252023</v>
      </c>
    </row>
    <row r="1447" spans="1:51" x14ac:dyDescent="0.25">
      <c r="A1447" s="14" t="s">
        <v>1292</v>
      </c>
      <c r="F1447" s="52">
        <v>736</v>
      </c>
      <c r="G1447" s="52">
        <v>442</v>
      </c>
      <c r="H1447" s="52">
        <f>AY1447</f>
        <v>16625.532639636578</v>
      </c>
      <c r="K1447" s="53"/>
      <c r="L1447" s="52">
        <f t="shared" si="337"/>
        <v>0</v>
      </c>
      <c r="O1447" s="54">
        <v>594</v>
      </c>
      <c r="P1447" s="54">
        <v>25840</v>
      </c>
      <c r="Q1447" s="54"/>
      <c r="R1447" s="54"/>
      <c r="T1447" s="52">
        <f t="shared" si="336"/>
        <v>0</v>
      </c>
      <c r="V1447" s="51">
        <f>$AY$1*H1448</f>
        <v>0</v>
      </c>
      <c r="AG1447">
        <v>441.59999999999997</v>
      </c>
      <c r="AH1447">
        <v>294.40000000000003</v>
      </c>
      <c r="AY1447">
        <v>16625.532639636578</v>
      </c>
    </row>
    <row r="1448" spans="1:51" x14ac:dyDescent="0.25">
      <c r="A1448" s="15" t="s">
        <v>1293</v>
      </c>
      <c r="H1448" s="52">
        <f t="shared" si="335"/>
        <v>0</v>
      </c>
      <c r="K1448" s="53"/>
      <c r="L1448" s="52">
        <f t="shared" si="337"/>
        <v>0</v>
      </c>
      <c r="O1448" s="53"/>
      <c r="P1448" s="53"/>
      <c r="Q1448" s="53"/>
      <c r="R1448" s="53"/>
      <c r="S1448" s="53">
        <v>200</v>
      </c>
      <c r="T1448" s="52">
        <f t="shared" si="336"/>
        <v>8302.9006622516554</v>
      </c>
      <c r="V1448" s="51">
        <f t="shared" ref="V1448:V1454" si="338">$AY$1*H1450</f>
        <v>0</v>
      </c>
      <c r="AG1448">
        <v>0</v>
      </c>
      <c r="AH1448">
        <v>0</v>
      </c>
      <c r="AY1448">
        <v>0</v>
      </c>
    </row>
    <row r="1449" spans="1:51" x14ac:dyDescent="0.25">
      <c r="A1449" s="9" t="s">
        <v>1294</v>
      </c>
      <c r="H1449" s="52">
        <f t="shared" si="335"/>
        <v>0</v>
      </c>
      <c r="L1449" s="52">
        <f t="shared" si="337"/>
        <v>0</v>
      </c>
      <c r="S1449" s="52">
        <v>250</v>
      </c>
      <c r="T1449" s="52">
        <f t="shared" si="336"/>
        <v>10378.625827814571</v>
      </c>
      <c r="V1449" s="51">
        <f t="shared" si="338"/>
        <v>0</v>
      </c>
      <c r="AG1449">
        <v>0</v>
      </c>
      <c r="AH1449">
        <v>0</v>
      </c>
      <c r="AY1449">
        <v>0</v>
      </c>
    </row>
    <row r="1450" spans="1:51" x14ac:dyDescent="0.25">
      <c r="A1450" s="13" t="s">
        <v>1295</v>
      </c>
      <c r="C1450" s="53"/>
      <c r="D1450" s="53"/>
      <c r="E1450" s="53"/>
      <c r="F1450" s="53"/>
      <c r="G1450" s="53"/>
      <c r="H1450" s="52">
        <f t="shared" si="335"/>
        <v>0</v>
      </c>
      <c r="K1450" s="53"/>
      <c r="L1450" s="52">
        <f t="shared" si="337"/>
        <v>0</v>
      </c>
      <c r="O1450" s="53"/>
      <c r="P1450" s="53"/>
      <c r="Q1450" s="53"/>
      <c r="R1450" s="53"/>
      <c r="S1450" s="53">
        <v>100</v>
      </c>
      <c r="T1450" s="52">
        <f t="shared" si="336"/>
        <v>4151.4503311258277</v>
      </c>
      <c r="V1450" s="51">
        <f t="shared" si="338"/>
        <v>0</v>
      </c>
      <c r="AG1450">
        <v>0</v>
      </c>
      <c r="AH1450">
        <v>0</v>
      </c>
      <c r="AY1450">
        <v>0</v>
      </c>
    </row>
    <row r="1451" spans="1:51" ht="15.75" customHeight="1" x14ac:dyDescent="0.25">
      <c r="A1451" s="25" t="s">
        <v>1296</v>
      </c>
      <c r="C1451" s="53">
        <v>52831</v>
      </c>
      <c r="D1451" s="53"/>
      <c r="E1451" s="53"/>
      <c r="F1451" s="122" t="s">
        <v>1332</v>
      </c>
      <c r="G1451" s="122"/>
      <c r="H1451" s="122"/>
      <c r="I1451" s="122"/>
      <c r="J1451" s="122"/>
      <c r="K1451" s="122" t="s">
        <v>1332</v>
      </c>
      <c r="L1451" s="122"/>
      <c r="M1451" s="122"/>
      <c r="N1451" s="122"/>
      <c r="O1451" s="53">
        <v>50</v>
      </c>
      <c r="P1451" s="53">
        <v>4600</v>
      </c>
      <c r="Q1451" s="53"/>
      <c r="R1451" s="53"/>
      <c r="S1451" s="122" t="s">
        <v>1332</v>
      </c>
      <c r="T1451" s="122"/>
      <c r="U1451" s="31"/>
      <c r="V1451" s="51">
        <f t="shared" si="338"/>
        <v>14738.628253583829</v>
      </c>
      <c r="W1451" s="31"/>
      <c r="X1451" s="31"/>
      <c r="Y1451" s="31"/>
      <c r="Z1451" s="31"/>
      <c r="AA1451" s="31"/>
      <c r="AB1451" s="31"/>
      <c r="AC1451" s="31"/>
      <c r="AG1451" t="e">
        <v>#VALUE!</v>
      </c>
      <c r="AH1451" t="e">
        <v>#VALUE!</v>
      </c>
      <c r="AY1451">
        <v>0</v>
      </c>
    </row>
    <row r="1452" spans="1:51" x14ac:dyDescent="0.25">
      <c r="A1452" s="9" t="s">
        <v>1297</v>
      </c>
      <c r="H1452" s="52">
        <f t="shared" si="335"/>
        <v>0</v>
      </c>
      <c r="L1452" s="52">
        <f t="shared" ref="L1452:L1461" si="339">K1452*AF$1</f>
        <v>0</v>
      </c>
      <c r="O1452" s="52">
        <v>268</v>
      </c>
      <c r="P1452" s="52">
        <v>40200</v>
      </c>
      <c r="T1452" s="52">
        <f t="shared" ref="T1452:T1461" si="340">S1452*AE$1432</f>
        <v>0</v>
      </c>
      <c r="V1452" s="51">
        <f t="shared" si="338"/>
        <v>0</v>
      </c>
      <c r="AG1452">
        <v>0</v>
      </c>
      <c r="AH1452">
        <v>0</v>
      </c>
      <c r="AY1452">
        <v>0</v>
      </c>
    </row>
    <row r="1453" spans="1:51" x14ac:dyDescent="0.25">
      <c r="A1453" s="9" t="s">
        <v>1298</v>
      </c>
      <c r="F1453" s="53">
        <v>675</v>
      </c>
      <c r="G1453" s="53">
        <v>405</v>
      </c>
      <c r="H1453" s="52">
        <f>AY1453-3</f>
        <v>15230.802531793699</v>
      </c>
      <c r="L1453" s="52">
        <f t="shared" si="339"/>
        <v>0</v>
      </c>
      <c r="S1453" s="52">
        <v>180</v>
      </c>
      <c r="T1453" s="52">
        <f t="shared" si="340"/>
        <v>7472.6105960264904</v>
      </c>
      <c r="V1453" s="51">
        <f t="shared" si="338"/>
        <v>0</v>
      </c>
      <c r="AG1453">
        <v>405</v>
      </c>
      <c r="AH1453">
        <v>270</v>
      </c>
      <c r="AY1453">
        <v>15233.802531793699</v>
      </c>
    </row>
    <row r="1454" spans="1:51" x14ac:dyDescent="0.25">
      <c r="A1454" s="9" t="s">
        <v>1299</v>
      </c>
      <c r="F1454" s="52">
        <v>410</v>
      </c>
      <c r="H1454" s="52">
        <f t="shared" si="335"/>
        <v>0</v>
      </c>
      <c r="I1454" s="52">
        <v>410</v>
      </c>
      <c r="J1454" s="52">
        <f>I1454*$AD$1-7</f>
        <v>15929.864413802612</v>
      </c>
      <c r="L1454" s="52">
        <f t="shared" si="339"/>
        <v>0</v>
      </c>
      <c r="O1454" s="52">
        <v>240</v>
      </c>
      <c r="P1454" s="52">
        <v>39800</v>
      </c>
      <c r="T1454" s="52">
        <f t="shared" si="340"/>
        <v>0</v>
      </c>
      <c r="V1454" s="51">
        <f t="shared" si="338"/>
        <v>0</v>
      </c>
      <c r="AG1454">
        <v>0</v>
      </c>
      <c r="AH1454">
        <v>0</v>
      </c>
      <c r="AY1454">
        <v>0</v>
      </c>
    </row>
    <row r="1455" spans="1:51" x14ac:dyDescent="0.25">
      <c r="A1455" s="13" t="s">
        <v>1300</v>
      </c>
      <c r="F1455" s="53"/>
      <c r="G1455" s="53"/>
      <c r="H1455" s="52">
        <f t="shared" si="335"/>
        <v>0</v>
      </c>
      <c r="K1455" s="53"/>
      <c r="L1455" s="52">
        <f t="shared" si="339"/>
        <v>0</v>
      </c>
      <c r="O1455" s="53">
        <v>300</v>
      </c>
      <c r="P1455" s="53">
        <v>13500</v>
      </c>
      <c r="Q1455" s="53"/>
      <c r="R1455" s="53"/>
      <c r="S1455" s="53"/>
      <c r="T1455" s="52">
        <f t="shared" si="340"/>
        <v>0</v>
      </c>
      <c r="V1455" s="51" t="e">
        <f>$AY$1*#REF!</f>
        <v>#REF!</v>
      </c>
      <c r="AG1455">
        <v>0</v>
      </c>
      <c r="AH1455">
        <v>0</v>
      </c>
      <c r="AY1455">
        <v>0</v>
      </c>
    </row>
    <row r="1456" spans="1:51" x14ac:dyDescent="0.25">
      <c r="A1456" s="9" t="s">
        <v>1301</v>
      </c>
      <c r="C1456" s="53"/>
      <c r="D1456" s="53"/>
      <c r="E1456" s="53"/>
      <c r="F1456" s="53"/>
      <c r="G1456" s="53"/>
      <c r="H1456" s="52">
        <f t="shared" si="335"/>
        <v>0</v>
      </c>
      <c r="K1456" s="53"/>
      <c r="L1456" s="52">
        <f t="shared" si="339"/>
        <v>0</v>
      </c>
      <c r="O1456" s="53"/>
      <c r="P1456" s="53"/>
      <c r="Q1456" s="53"/>
      <c r="R1456" s="53"/>
      <c r="S1456" s="53">
        <v>300</v>
      </c>
      <c r="T1456" s="52">
        <f t="shared" si="340"/>
        <v>12454.350993377484</v>
      </c>
      <c r="V1456" s="51" t="e">
        <f>$AY$1*#REF!</f>
        <v>#REF!</v>
      </c>
      <c r="AG1456">
        <v>0</v>
      </c>
      <c r="AH1456">
        <v>0</v>
      </c>
      <c r="AY1456">
        <v>0</v>
      </c>
    </row>
    <row r="1457" spans="1:51" x14ac:dyDescent="0.25">
      <c r="A1457" s="15" t="s">
        <v>1302</v>
      </c>
      <c r="F1457" s="52">
        <v>160</v>
      </c>
      <c r="G1457" s="52">
        <v>96</v>
      </c>
      <c r="H1457" s="52">
        <f>AY1457</f>
        <v>3610.9754149436912</v>
      </c>
      <c r="K1457" s="52">
        <v>120</v>
      </c>
      <c r="L1457" s="52">
        <f t="shared" si="339"/>
        <v>3600</v>
      </c>
      <c r="O1457" s="54"/>
      <c r="P1457" s="54"/>
      <c r="Q1457" s="54"/>
      <c r="R1457" s="54"/>
      <c r="S1457" s="53"/>
      <c r="T1457" s="52">
        <f t="shared" si="340"/>
        <v>0</v>
      </c>
      <c r="V1457" s="51">
        <f>$AY$1*H1459</f>
        <v>0</v>
      </c>
      <c r="AG1457">
        <v>96</v>
      </c>
      <c r="AH1457">
        <v>64</v>
      </c>
      <c r="AY1457">
        <v>3610.9754149436912</v>
      </c>
    </row>
    <row r="1458" spans="1:51" x14ac:dyDescent="0.25">
      <c r="A1458" s="9" t="s">
        <v>1303</v>
      </c>
      <c r="F1458" s="52">
        <v>10</v>
      </c>
      <c r="H1458" s="52">
        <f t="shared" si="335"/>
        <v>0</v>
      </c>
      <c r="I1458" s="52">
        <v>10</v>
      </c>
      <c r="J1458" s="52">
        <f>I1458*$AD$1</f>
        <v>388.70401009274667</v>
      </c>
      <c r="L1458" s="52">
        <f t="shared" si="339"/>
        <v>0</v>
      </c>
      <c r="T1458" s="52">
        <f t="shared" si="340"/>
        <v>0</v>
      </c>
      <c r="V1458" s="51" t="e">
        <f>$AY$1*#REF!</f>
        <v>#REF!</v>
      </c>
      <c r="AG1458">
        <v>0</v>
      </c>
      <c r="AH1458">
        <v>0</v>
      </c>
      <c r="AY1458">
        <v>0</v>
      </c>
    </row>
    <row r="1459" spans="1:51" x14ac:dyDescent="0.25">
      <c r="A1459" s="14" t="s">
        <v>1304</v>
      </c>
      <c r="F1459" s="53"/>
      <c r="G1459" s="53"/>
      <c r="H1459" s="52">
        <f t="shared" si="335"/>
        <v>0</v>
      </c>
      <c r="K1459" s="53"/>
      <c r="L1459" s="52">
        <f t="shared" si="339"/>
        <v>0</v>
      </c>
      <c r="O1459" s="54">
        <v>30</v>
      </c>
      <c r="P1459" s="54">
        <v>4500</v>
      </c>
      <c r="Q1459" s="54"/>
      <c r="R1459" s="54"/>
      <c r="S1459" s="53"/>
      <c r="T1459" s="52">
        <f t="shared" si="340"/>
        <v>0</v>
      </c>
      <c r="V1459" s="51" t="e">
        <f>$AY$1*#REF!</f>
        <v>#REF!</v>
      </c>
      <c r="AG1459">
        <v>0</v>
      </c>
      <c r="AH1459">
        <v>0</v>
      </c>
      <c r="AY1459">
        <v>0</v>
      </c>
    </row>
    <row r="1460" spans="1:51" x14ac:dyDescent="0.25">
      <c r="A1460" s="14" t="s">
        <v>1305</v>
      </c>
      <c r="F1460" s="53"/>
      <c r="G1460" s="53"/>
      <c r="H1460" s="52">
        <f t="shared" si="335"/>
        <v>0</v>
      </c>
      <c r="L1460" s="52">
        <f t="shared" si="339"/>
        <v>0</v>
      </c>
      <c r="O1460" s="54">
        <v>178</v>
      </c>
      <c r="P1460" s="54">
        <v>11260</v>
      </c>
      <c r="Q1460" s="54"/>
      <c r="R1460" s="54"/>
      <c r="S1460" s="53"/>
      <c r="T1460" s="52">
        <f t="shared" si="340"/>
        <v>0</v>
      </c>
      <c r="V1460" s="51">
        <f>$AY$1*H1462</f>
        <v>69257.539772695294</v>
      </c>
      <c r="AG1460">
        <v>0</v>
      </c>
      <c r="AH1460">
        <v>0</v>
      </c>
      <c r="AY1460">
        <v>0</v>
      </c>
    </row>
    <row r="1461" spans="1:51" x14ac:dyDescent="0.25">
      <c r="A1461" s="14" t="s">
        <v>1306</v>
      </c>
      <c r="F1461" s="53"/>
      <c r="G1461" s="53"/>
      <c r="H1461" s="52">
        <f t="shared" si="335"/>
        <v>0</v>
      </c>
      <c r="K1461" s="53"/>
      <c r="L1461" s="52">
        <f t="shared" si="339"/>
        <v>0</v>
      </c>
      <c r="O1461" s="54">
        <v>173</v>
      </c>
      <c r="P1461" s="54">
        <v>14320</v>
      </c>
      <c r="Q1461" s="54"/>
      <c r="R1461" s="54"/>
      <c r="T1461" s="52">
        <f t="shared" si="340"/>
        <v>0</v>
      </c>
      <c r="V1461" s="51">
        <f>$AY$1*H1463</f>
        <v>0</v>
      </c>
      <c r="AG1461">
        <v>0</v>
      </c>
      <c r="AH1461">
        <v>0</v>
      </c>
      <c r="AY1461">
        <v>0</v>
      </c>
    </row>
    <row r="1462" spans="1:51" x14ac:dyDescent="0.25">
      <c r="A1462" s="19" t="s">
        <v>638</v>
      </c>
      <c r="B1462" s="20">
        <f>SUM(B1433:B1461)</f>
        <v>1</v>
      </c>
      <c r="C1462" s="20">
        <f t="shared" ref="C1462:T1462" si="341">SUM(C1433:C1461)</f>
        <v>183491</v>
      </c>
      <c r="D1462" s="20">
        <f t="shared" si="341"/>
        <v>0</v>
      </c>
      <c r="E1462" s="20">
        <f t="shared" si="341"/>
        <v>0</v>
      </c>
      <c r="F1462" s="20">
        <f t="shared" si="341"/>
        <v>3591</v>
      </c>
      <c r="G1462" s="20">
        <f t="shared" si="341"/>
        <v>1903</v>
      </c>
      <c r="H1462" s="20">
        <f t="shared" si="341"/>
        <v>71570.290936625985</v>
      </c>
      <c r="I1462" s="20">
        <f t="shared" si="341"/>
        <v>420</v>
      </c>
      <c r="J1462" s="20">
        <f t="shared" si="341"/>
        <v>16318.568423895358</v>
      </c>
      <c r="K1462" s="20">
        <f t="shared" si="341"/>
        <v>120</v>
      </c>
      <c r="L1462" s="20">
        <f t="shared" si="341"/>
        <v>3600</v>
      </c>
      <c r="M1462" s="20">
        <f t="shared" si="341"/>
        <v>0</v>
      </c>
      <c r="N1462" s="20">
        <f t="shared" si="341"/>
        <v>0</v>
      </c>
      <c r="O1462" s="20">
        <f t="shared" si="341"/>
        <v>3582</v>
      </c>
      <c r="P1462" s="20">
        <f t="shared" si="341"/>
        <v>300900</v>
      </c>
      <c r="Q1462" s="20">
        <f t="shared" si="341"/>
        <v>0</v>
      </c>
      <c r="R1462" s="20">
        <f t="shared" si="341"/>
        <v>0</v>
      </c>
      <c r="S1462" s="20">
        <f t="shared" si="341"/>
        <v>1510</v>
      </c>
      <c r="T1462" s="20">
        <f t="shared" si="341"/>
        <v>62686.9</v>
      </c>
      <c r="U1462" s="34"/>
      <c r="V1462" s="51">
        <f>$AY$1*H1465</f>
        <v>4595486.7998039052</v>
      </c>
      <c r="W1462" s="34"/>
      <c r="X1462" s="34"/>
      <c r="Y1462" s="34"/>
      <c r="Z1462" s="34"/>
      <c r="AA1462" s="34"/>
      <c r="AB1462" s="34"/>
      <c r="AC1462" s="34"/>
      <c r="AG1462">
        <v>1902.6</v>
      </c>
      <c r="AH1462">
        <v>1268.4000000000001</v>
      </c>
      <c r="AY1462">
        <v>71573.290936625999</v>
      </c>
    </row>
    <row r="1463" spans="1:51" hidden="1" x14ac:dyDescent="0.25">
      <c r="A1463" s="19" t="s">
        <v>1425</v>
      </c>
      <c r="B1463" s="20"/>
      <c r="C1463" s="20"/>
      <c r="D1463" s="20">
        <v>579</v>
      </c>
      <c r="E1463" s="20">
        <v>70934</v>
      </c>
      <c r="F1463" s="20">
        <v>3591</v>
      </c>
      <c r="G1463" s="20"/>
      <c r="H1463" s="20"/>
      <c r="I1463" s="20">
        <v>420</v>
      </c>
      <c r="J1463" s="20">
        <v>16318.568423895358</v>
      </c>
      <c r="K1463" s="20"/>
      <c r="L1463" s="20"/>
      <c r="M1463" s="20">
        <v>100</v>
      </c>
      <c r="N1463" s="20">
        <v>3000</v>
      </c>
      <c r="O1463" s="20">
        <f>O1462-4192</f>
        <v>-610</v>
      </c>
      <c r="P1463" s="20"/>
      <c r="Q1463" s="20">
        <v>0</v>
      </c>
      <c r="R1463" s="20">
        <v>0</v>
      </c>
      <c r="S1463" s="20"/>
      <c r="T1463" s="20"/>
      <c r="U1463" s="34"/>
      <c r="V1463" s="51">
        <f>$AY$1*H1466</f>
        <v>-3.2296127910485088</v>
      </c>
      <c r="W1463" s="34"/>
      <c r="X1463" s="34"/>
      <c r="Y1463" s="34"/>
      <c r="Z1463" s="34"/>
      <c r="AA1463" s="34"/>
      <c r="AB1463" s="34"/>
      <c r="AC1463" s="34"/>
      <c r="AY1463">
        <v>0</v>
      </c>
    </row>
    <row r="1464" spans="1:51" x14ac:dyDescent="0.25">
      <c r="A1464" s="19" t="s">
        <v>1448</v>
      </c>
      <c r="B1464" s="20"/>
      <c r="C1464" s="20"/>
      <c r="D1464" s="20"/>
      <c r="E1464" s="20"/>
      <c r="F1464" s="20"/>
      <c r="G1464" s="123">
        <f>H1462/G1462</f>
        <v>37.609191243628999</v>
      </c>
      <c r="H1464" s="124"/>
      <c r="I1464" s="20"/>
      <c r="J1464" s="20"/>
      <c r="K1464" s="123">
        <f>L1462/K1462</f>
        <v>30</v>
      </c>
      <c r="L1464" s="124"/>
      <c r="M1464" s="20"/>
      <c r="N1464" s="20"/>
      <c r="O1464" s="123">
        <f>P1462/O1462</f>
        <v>84.003350083752096</v>
      </c>
      <c r="P1464" s="124"/>
      <c r="Q1464" s="20"/>
      <c r="R1464" s="20"/>
      <c r="S1464" s="123">
        <f>T1462/S1462</f>
        <v>41.514503311258281</v>
      </c>
      <c r="T1464" s="124"/>
      <c r="U1464" s="34"/>
      <c r="W1464" s="34"/>
      <c r="X1464" s="34"/>
      <c r="Y1464" s="34"/>
      <c r="Z1464" s="34"/>
      <c r="AA1464" s="34"/>
      <c r="AB1464" s="34"/>
      <c r="AC1464" s="34"/>
    </row>
    <row r="1465" spans="1:51" x14ac:dyDescent="0.25">
      <c r="A1465" s="19" t="s">
        <v>1307</v>
      </c>
      <c r="B1465" s="30">
        <f t="shared" ref="B1465:T1465" si="342">B1462+B1429+B1402+B1368+B1346+B1304+B1205+B1187+B1120+B1099+B1046+B999+B960+B922+B899+B877+B852+B811+B783+B735+B717+B682+B475</f>
        <v>20</v>
      </c>
      <c r="C1465" s="30">
        <f t="shared" si="342"/>
        <v>6000000</v>
      </c>
      <c r="D1465" s="30">
        <f t="shared" si="342"/>
        <v>146457</v>
      </c>
      <c r="E1465" s="30">
        <f t="shared" si="342"/>
        <v>7055696.7471316</v>
      </c>
      <c r="F1465" s="30">
        <f t="shared" si="342"/>
        <v>230912.68684509015</v>
      </c>
      <c r="G1465" s="30">
        <f t="shared" si="342"/>
        <v>125890.02600000001</v>
      </c>
      <c r="H1465" s="30">
        <f t="shared" si="342"/>
        <v>4748946.155708787</v>
      </c>
      <c r="I1465" s="30">
        <f t="shared" si="342"/>
        <v>14591.16</v>
      </c>
      <c r="J1465" s="30">
        <f t="shared" si="342"/>
        <v>567157.24039048818</v>
      </c>
      <c r="K1465" s="30">
        <f t="shared" si="342"/>
        <v>51142.239999999998</v>
      </c>
      <c r="L1465" s="30">
        <f t="shared" si="342"/>
        <v>1551054.0908858159</v>
      </c>
      <c r="M1465" s="30">
        <f t="shared" si="342"/>
        <v>469</v>
      </c>
      <c r="N1465" s="30">
        <f t="shared" si="342"/>
        <v>14070</v>
      </c>
      <c r="O1465" s="50">
        <f t="shared" si="342"/>
        <v>117875.79000000001</v>
      </c>
      <c r="P1465" s="30">
        <f t="shared" si="342"/>
        <v>6300000</v>
      </c>
      <c r="Q1465" s="30">
        <f t="shared" si="342"/>
        <v>1560</v>
      </c>
      <c r="R1465" s="30">
        <f t="shared" si="342"/>
        <v>72488</v>
      </c>
      <c r="S1465" s="30">
        <f t="shared" si="342"/>
        <v>67313.5</v>
      </c>
      <c r="T1465" s="30">
        <f t="shared" si="342"/>
        <v>3000000.3000000007</v>
      </c>
      <c r="U1465" s="38"/>
      <c r="V1465" s="51">
        <f t="shared" ref="V1465:V1528" si="343">$AY$1*H1467</f>
        <v>0</v>
      </c>
      <c r="W1465" s="38"/>
      <c r="X1465" s="38"/>
      <c r="Y1465" s="38"/>
      <c r="Z1465" s="38"/>
      <c r="AA1465" s="38"/>
      <c r="AB1465" s="38"/>
      <c r="AC1465" s="38"/>
      <c r="AG1465">
        <f t="shared" ref="AG1465" si="344">G1465*0.6</f>
        <v>75534.015599999999</v>
      </c>
      <c r="AY1465">
        <v>4748949.155708787</v>
      </c>
    </row>
    <row r="1466" spans="1:51" ht="21.75" hidden="1" customHeight="1" x14ac:dyDescent="0.25">
      <c r="A1466" s="19" t="s">
        <v>1425</v>
      </c>
      <c r="B1466" s="52">
        <f>B1465-20</f>
        <v>0</v>
      </c>
      <c r="D1466" s="52">
        <v>262087.6</v>
      </c>
      <c r="E1466" s="52">
        <v>15345700.347131601</v>
      </c>
      <c r="F1466" s="52">
        <v>297698.63184509013</v>
      </c>
      <c r="G1466" s="52">
        <f>G1465-122174.106</f>
        <v>3715.9200000000128</v>
      </c>
      <c r="H1466" s="52">
        <f>H1465-4748949.49316963</f>
        <v>-3.3374608429148793</v>
      </c>
      <c r="I1466" s="52">
        <v>72150.36</v>
      </c>
      <c r="J1466" s="52">
        <v>2804506.42616353</v>
      </c>
      <c r="K1466" s="52">
        <f>K1465-51325</f>
        <v>-182.76000000000204</v>
      </c>
      <c r="M1466" s="52">
        <v>7214.7</v>
      </c>
      <c r="N1466" s="52">
        <v>216441</v>
      </c>
      <c r="O1466" s="52">
        <f>O1465-117556.29</f>
        <v>319.50000000001455</v>
      </c>
      <c r="Q1466" s="52">
        <v>1600</v>
      </c>
      <c r="R1466" s="52">
        <v>74288</v>
      </c>
      <c r="S1466" s="52">
        <f>S1465-67478.5</f>
        <v>-165</v>
      </c>
      <c r="T1466" s="65">
        <f>T1465-3000000.3</f>
        <v>0</v>
      </c>
      <c r="U1466" s="55">
        <f>158584/H1465</f>
        <v>3.3393514013496141E-2</v>
      </c>
      <c r="V1466" s="51">
        <f t="shared" si="343"/>
        <v>0</v>
      </c>
      <c r="AY1466">
        <v>153459.12629209072</v>
      </c>
    </row>
    <row r="1467" spans="1:51" x14ac:dyDescent="0.25">
      <c r="A1467" s="19" t="s">
        <v>1448</v>
      </c>
      <c r="B1467" s="20"/>
      <c r="C1467" s="57"/>
      <c r="D1467" s="58"/>
      <c r="E1467" s="58"/>
      <c r="F1467" s="58"/>
      <c r="G1467" s="121">
        <f>H1465/G1465</f>
        <v>37.722973825653085</v>
      </c>
      <c r="H1467" s="121"/>
      <c r="I1467" s="20"/>
      <c r="J1467" s="20"/>
      <c r="K1467" s="121">
        <f>L1465/K1465</f>
        <v>30.32823925752599</v>
      </c>
      <c r="L1467" s="121"/>
      <c r="M1467" s="20"/>
      <c r="N1467" s="20"/>
      <c r="O1467" s="121">
        <f>P1465/O1465</f>
        <v>53.446089311469301</v>
      </c>
      <c r="P1467" s="121"/>
      <c r="Q1467" s="20"/>
      <c r="R1467" s="20"/>
      <c r="S1467" s="121">
        <f>T1465/S1465</f>
        <v>44.567587482451522</v>
      </c>
      <c r="T1467" s="121"/>
      <c r="V1467" s="51">
        <f t="shared" si="343"/>
        <v>0</v>
      </c>
      <c r="AY1467">
        <v>0</v>
      </c>
    </row>
    <row r="1468" spans="1:51" x14ac:dyDescent="0.25">
      <c r="V1468" s="51">
        <f t="shared" si="343"/>
        <v>0</v>
      </c>
      <c r="AY1468">
        <v>0</v>
      </c>
    </row>
    <row r="1469" spans="1:51" x14ac:dyDescent="0.25">
      <c r="V1469" s="51">
        <f t="shared" si="343"/>
        <v>0</v>
      </c>
      <c r="AY1469">
        <v>0</v>
      </c>
    </row>
    <row r="1470" spans="1:51" x14ac:dyDescent="0.25">
      <c r="V1470" s="51">
        <f t="shared" si="343"/>
        <v>0</v>
      </c>
      <c r="AY1470">
        <v>0</v>
      </c>
    </row>
    <row r="1471" spans="1:51" x14ac:dyDescent="0.25">
      <c r="V1471" s="51">
        <f t="shared" si="343"/>
        <v>0</v>
      </c>
      <c r="AY1471">
        <v>0</v>
      </c>
    </row>
    <row r="1472" spans="1:51" x14ac:dyDescent="0.25">
      <c r="V1472" s="51">
        <f t="shared" si="343"/>
        <v>0</v>
      </c>
      <c r="AY1472">
        <v>0</v>
      </c>
    </row>
    <row r="1473" spans="22:51" x14ac:dyDescent="0.25">
      <c r="V1473" s="51">
        <f t="shared" si="343"/>
        <v>0</v>
      </c>
      <c r="AY1473">
        <v>0</v>
      </c>
    </row>
    <row r="1474" spans="22:51" x14ac:dyDescent="0.25">
      <c r="V1474" s="51">
        <f t="shared" si="343"/>
        <v>0</v>
      </c>
      <c r="AY1474">
        <v>0</v>
      </c>
    </row>
    <row r="1475" spans="22:51" x14ac:dyDescent="0.25">
      <c r="V1475" s="51">
        <f t="shared" si="343"/>
        <v>0</v>
      </c>
      <c r="AY1475">
        <v>0</v>
      </c>
    </row>
    <row r="1476" spans="22:51" x14ac:dyDescent="0.25">
      <c r="V1476" s="51">
        <f t="shared" si="343"/>
        <v>0</v>
      </c>
      <c r="AY1476">
        <v>0</v>
      </c>
    </row>
    <row r="1477" spans="22:51" x14ac:dyDescent="0.25">
      <c r="V1477" s="51">
        <f t="shared" si="343"/>
        <v>0</v>
      </c>
      <c r="AY1477">
        <v>0</v>
      </c>
    </row>
    <row r="1478" spans="22:51" x14ac:dyDescent="0.25">
      <c r="V1478" s="51">
        <f t="shared" si="343"/>
        <v>0</v>
      </c>
      <c r="AY1478">
        <v>0</v>
      </c>
    </row>
    <row r="1479" spans="22:51" x14ac:dyDescent="0.25">
      <c r="V1479" s="51">
        <f t="shared" si="343"/>
        <v>0</v>
      </c>
      <c r="AY1479">
        <v>0</v>
      </c>
    </row>
    <row r="1480" spans="22:51" x14ac:dyDescent="0.25">
      <c r="V1480" s="51">
        <f t="shared" si="343"/>
        <v>0</v>
      </c>
      <c r="AY1480">
        <v>0</v>
      </c>
    </row>
    <row r="1481" spans="22:51" x14ac:dyDescent="0.25">
      <c r="V1481" s="51">
        <f t="shared" si="343"/>
        <v>0</v>
      </c>
      <c r="AY1481">
        <v>0</v>
      </c>
    </row>
    <row r="1482" spans="22:51" x14ac:dyDescent="0.25">
      <c r="V1482" s="51">
        <f t="shared" si="343"/>
        <v>0</v>
      </c>
      <c r="AY1482">
        <v>0</v>
      </c>
    </row>
    <row r="1483" spans="22:51" x14ac:dyDescent="0.25">
      <c r="V1483" s="51">
        <f t="shared" si="343"/>
        <v>0</v>
      </c>
      <c r="AY1483">
        <v>0</v>
      </c>
    </row>
    <row r="1484" spans="22:51" x14ac:dyDescent="0.25">
      <c r="V1484" s="51">
        <f t="shared" si="343"/>
        <v>0</v>
      </c>
      <c r="AY1484">
        <v>0</v>
      </c>
    </row>
    <row r="1485" spans="22:51" x14ac:dyDescent="0.25">
      <c r="V1485" s="51">
        <f t="shared" si="343"/>
        <v>0</v>
      </c>
      <c r="AY1485">
        <v>0</v>
      </c>
    </row>
    <row r="1486" spans="22:51" x14ac:dyDescent="0.25">
      <c r="V1486" s="51">
        <f t="shared" si="343"/>
        <v>0</v>
      </c>
      <c r="AY1486">
        <v>0</v>
      </c>
    </row>
    <row r="1487" spans="22:51" x14ac:dyDescent="0.25">
      <c r="V1487" s="51">
        <f t="shared" si="343"/>
        <v>0</v>
      </c>
      <c r="AY1487">
        <v>0</v>
      </c>
    </row>
    <row r="1488" spans="22:51" x14ac:dyDescent="0.25">
      <c r="V1488" s="51">
        <f t="shared" si="343"/>
        <v>0</v>
      </c>
      <c r="AY1488">
        <v>0</v>
      </c>
    </row>
    <row r="1489" spans="22:51" x14ac:dyDescent="0.25">
      <c r="V1489" s="51">
        <f t="shared" si="343"/>
        <v>0</v>
      </c>
      <c r="AY1489">
        <v>0</v>
      </c>
    </row>
    <row r="1490" spans="22:51" x14ac:dyDescent="0.25">
      <c r="V1490" s="51">
        <f t="shared" si="343"/>
        <v>0</v>
      </c>
      <c r="AY1490">
        <v>0</v>
      </c>
    </row>
    <row r="1491" spans="22:51" x14ac:dyDescent="0.25">
      <c r="V1491" s="51">
        <f t="shared" si="343"/>
        <v>0</v>
      </c>
      <c r="AY1491">
        <v>0</v>
      </c>
    </row>
    <row r="1492" spans="22:51" x14ac:dyDescent="0.25">
      <c r="V1492" s="51">
        <f t="shared" si="343"/>
        <v>0</v>
      </c>
      <c r="AY1492">
        <v>0</v>
      </c>
    </row>
    <row r="1493" spans="22:51" x14ac:dyDescent="0.25">
      <c r="V1493" s="51">
        <f t="shared" si="343"/>
        <v>0</v>
      </c>
      <c r="AY1493">
        <v>0</v>
      </c>
    </row>
    <row r="1494" spans="22:51" x14ac:dyDescent="0.25">
      <c r="V1494" s="51">
        <f t="shared" si="343"/>
        <v>0</v>
      </c>
      <c r="AY1494">
        <v>0</v>
      </c>
    </row>
    <row r="1495" spans="22:51" x14ac:dyDescent="0.25">
      <c r="V1495" s="51">
        <f t="shared" si="343"/>
        <v>0</v>
      </c>
      <c r="AY1495">
        <v>0</v>
      </c>
    </row>
    <row r="1496" spans="22:51" x14ac:dyDescent="0.25">
      <c r="V1496" s="51">
        <f t="shared" si="343"/>
        <v>0</v>
      </c>
      <c r="AY1496">
        <v>0</v>
      </c>
    </row>
    <row r="1497" spans="22:51" x14ac:dyDescent="0.25">
      <c r="V1497" s="51">
        <f t="shared" si="343"/>
        <v>0</v>
      </c>
      <c r="AY1497">
        <v>0</v>
      </c>
    </row>
    <row r="1498" spans="22:51" x14ac:dyDescent="0.25">
      <c r="V1498" s="51">
        <f t="shared" si="343"/>
        <v>0</v>
      </c>
      <c r="AY1498">
        <v>0</v>
      </c>
    </row>
    <row r="1499" spans="22:51" x14ac:dyDescent="0.25">
      <c r="V1499" s="51">
        <f t="shared" si="343"/>
        <v>0</v>
      </c>
      <c r="AY1499">
        <v>0</v>
      </c>
    </row>
    <row r="1500" spans="22:51" x14ac:dyDescent="0.25">
      <c r="V1500" s="51">
        <f t="shared" si="343"/>
        <v>0</v>
      </c>
      <c r="AY1500">
        <v>0</v>
      </c>
    </row>
    <row r="1501" spans="22:51" x14ac:dyDescent="0.25">
      <c r="V1501" s="51">
        <f t="shared" si="343"/>
        <v>0</v>
      </c>
      <c r="AY1501">
        <v>0</v>
      </c>
    </row>
    <row r="1502" spans="22:51" x14ac:dyDescent="0.25">
      <c r="V1502" s="51">
        <f t="shared" si="343"/>
        <v>0</v>
      </c>
      <c r="AY1502">
        <v>0</v>
      </c>
    </row>
    <row r="1503" spans="22:51" x14ac:dyDescent="0.25">
      <c r="V1503" s="51">
        <f t="shared" si="343"/>
        <v>0</v>
      </c>
      <c r="AY1503">
        <v>0</v>
      </c>
    </row>
    <row r="1504" spans="22:51" x14ac:dyDescent="0.25">
      <c r="V1504" s="51">
        <f t="shared" si="343"/>
        <v>0</v>
      </c>
      <c r="AY1504">
        <v>0</v>
      </c>
    </row>
    <row r="1505" spans="22:51" x14ac:dyDescent="0.25">
      <c r="V1505" s="51">
        <f t="shared" si="343"/>
        <v>0</v>
      </c>
      <c r="AY1505">
        <v>0</v>
      </c>
    </row>
    <row r="1506" spans="22:51" x14ac:dyDescent="0.25">
      <c r="V1506" s="51">
        <f t="shared" si="343"/>
        <v>0</v>
      </c>
      <c r="AY1506">
        <v>0</v>
      </c>
    </row>
    <row r="1507" spans="22:51" x14ac:dyDescent="0.25">
      <c r="V1507" s="51">
        <f t="shared" si="343"/>
        <v>0</v>
      </c>
      <c r="AY1507">
        <v>0</v>
      </c>
    </row>
    <row r="1508" spans="22:51" x14ac:dyDescent="0.25">
      <c r="V1508" s="51">
        <f t="shared" si="343"/>
        <v>0</v>
      </c>
      <c r="AY1508">
        <v>0</v>
      </c>
    </row>
    <row r="1509" spans="22:51" x14ac:dyDescent="0.25">
      <c r="V1509" s="51">
        <f t="shared" si="343"/>
        <v>0</v>
      </c>
      <c r="AY1509">
        <v>0</v>
      </c>
    </row>
    <row r="1510" spans="22:51" x14ac:dyDescent="0.25">
      <c r="V1510" s="51">
        <f t="shared" si="343"/>
        <v>0</v>
      </c>
      <c r="AY1510">
        <v>0</v>
      </c>
    </row>
    <row r="1511" spans="22:51" x14ac:dyDescent="0.25">
      <c r="V1511" s="51">
        <f t="shared" si="343"/>
        <v>0</v>
      </c>
      <c r="AY1511">
        <v>0</v>
      </c>
    </row>
    <row r="1512" spans="22:51" x14ac:dyDescent="0.25">
      <c r="V1512" s="51">
        <f t="shared" si="343"/>
        <v>0</v>
      </c>
      <c r="AY1512">
        <v>0</v>
      </c>
    </row>
    <row r="1513" spans="22:51" x14ac:dyDescent="0.25">
      <c r="V1513" s="51">
        <f t="shared" si="343"/>
        <v>0</v>
      </c>
      <c r="AY1513">
        <v>0</v>
      </c>
    </row>
    <row r="1514" spans="22:51" x14ac:dyDescent="0.25">
      <c r="V1514" s="51">
        <f t="shared" si="343"/>
        <v>0</v>
      </c>
      <c r="AY1514">
        <v>0</v>
      </c>
    </row>
    <row r="1515" spans="22:51" x14ac:dyDescent="0.25">
      <c r="V1515" s="51">
        <f t="shared" si="343"/>
        <v>0</v>
      </c>
      <c r="AY1515">
        <v>0</v>
      </c>
    </row>
    <row r="1516" spans="22:51" x14ac:dyDescent="0.25">
      <c r="V1516" s="51">
        <f t="shared" si="343"/>
        <v>0</v>
      </c>
      <c r="AY1516">
        <v>0</v>
      </c>
    </row>
    <row r="1517" spans="22:51" x14ac:dyDescent="0.25">
      <c r="V1517" s="51">
        <f t="shared" si="343"/>
        <v>0</v>
      </c>
      <c r="AY1517">
        <v>0</v>
      </c>
    </row>
    <row r="1518" spans="22:51" x14ac:dyDescent="0.25">
      <c r="V1518" s="51">
        <f t="shared" si="343"/>
        <v>0</v>
      </c>
      <c r="AY1518">
        <v>0</v>
      </c>
    </row>
    <row r="1519" spans="22:51" x14ac:dyDescent="0.25">
      <c r="V1519" s="51">
        <f t="shared" si="343"/>
        <v>0</v>
      </c>
      <c r="AY1519">
        <v>0</v>
      </c>
    </row>
    <row r="1520" spans="22:51" x14ac:dyDescent="0.25">
      <c r="V1520" s="51">
        <f t="shared" si="343"/>
        <v>0</v>
      </c>
      <c r="AY1520">
        <v>0</v>
      </c>
    </row>
    <row r="1521" spans="22:51" x14ac:dyDescent="0.25">
      <c r="V1521" s="51">
        <f t="shared" si="343"/>
        <v>0</v>
      </c>
      <c r="AY1521">
        <v>0</v>
      </c>
    </row>
    <row r="1522" spans="22:51" x14ac:dyDescent="0.25">
      <c r="V1522" s="51">
        <f t="shared" si="343"/>
        <v>0</v>
      </c>
      <c r="AY1522">
        <v>0</v>
      </c>
    </row>
    <row r="1523" spans="22:51" x14ac:dyDescent="0.25">
      <c r="V1523" s="51">
        <f t="shared" si="343"/>
        <v>0</v>
      </c>
      <c r="AY1523">
        <v>0</v>
      </c>
    </row>
    <row r="1524" spans="22:51" x14ac:dyDescent="0.25">
      <c r="V1524" s="51">
        <f t="shared" si="343"/>
        <v>0</v>
      </c>
      <c r="AY1524">
        <v>0</v>
      </c>
    </row>
    <row r="1525" spans="22:51" x14ac:dyDescent="0.25">
      <c r="V1525" s="51">
        <f t="shared" si="343"/>
        <v>0</v>
      </c>
      <c r="AY1525">
        <v>0</v>
      </c>
    </row>
    <row r="1526" spans="22:51" x14ac:dyDescent="0.25">
      <c r="V1526" s="51">
        <f t="shared" si="343"/>
        <v>0</v>
      </c>
      <c r="AY1526">
        <v>0</v>
      </c>
    </row>
    <row r="1527" spans="22:51" x14ac:dyDescent="0.25">
      <c r="V1527" s="51">
        <f t="shared" si="343"/>
        <v>0</v>
      </c>
      <c r="AY1527">
        <v>0</v>
      </c>
    </row>
    <row r="1528" spans="22:51" x14ac:dyDescent="0.25">
      <c r="V1528" s="51">
        <f t="shared" si="343"/>
        <v>0</v>
      </c>
      <c r="AY1528">
        <v>0</v>
      </c>
    </row>
    <row r="1529" spans="22:51" x14ac:dyDescent="0.25">
      <c r="V1529" s="51">
        <f t="shared" ref="V1529:V1592" si="345">$AY$1*H1531</f>
        <v>0</v>
      </c>
      <c r="AY1529">
        <v>0</v>
      </c>
    </row>
    <row r="1530" spans="22:51" x14ac:dyDescent="0.25">
      <c r="V1530" s="51">
        <f t="shared" si="345"/>
        <v>0</v>
      </c>
      <c r="AY1530">
        <v>0</v>
      </c>
    </row>
    <row r="1531" spans="22:51" x14ac:dyDescent="0.25">
      <c r="V1531" s="51">
        <f t="shared" si="345"/>
        <v>0</v>
      </c>
      <c r="AY1531">
        <v>0</v>
      </c>
    </row>
    <row r="1532" spans="22:51" x14ac:dyDescent="0.25">
      <c r="V1532" s="51">
        <f t="shared" si="345"/>
        <v>0</v>
      </c>
      <c r="AY1532">
        <v>0</v>
      </c>
    </row>
    <row r="1533" spans="22:51" x14ac:dyDescent="0.25">
      <c r="V1533" s="51">
        <f t="shared" si="345"/>
        <v>0</v>
      </c>
      <c r="AY1533">
        <v>0</v>
      </c>
    </row>
    <row r="1534" spans="22:51" x14ac:dyDescent="0.25">
      <c r="V1534" s="51">
        <f t="shared" si="345"/>
        <v>0</v>
      </c>
      <c r="AY1534">
        <v>0</v>
      </c>
    </row>
    <row r="1535" spans="22:51" x14ac:dyDescent="0.25">
      <c r="V1535" s="51">
        <f t="shared" si="345"/>
        <v>0</v>
      </c>
      <c r="AY1535">
        <v>0</v>
      </c>
    </row>
    <row r="1536" spans="22:51" x14ac:dyDescent="0.25">
      <c r="V1536" s="51">
        <f t="shared" si="345"/>
        <v>0</v>
      </c>
      <c r="AY1536">
        <v>0</v>
      </c>
    </row>
    <row r="1537" spans="22:51" x14ac:dyDescent="0.25">
      <c r="V1537" s="51">
        <f t="shared" si="345"/>
        <v>0</v>
      </c>
      <c r="AY1537">
        <v>0</v>
      </c>
    </row>
    <row r="1538" spans="22:51" x14ac:dyDescent="0.25">
      <c r="V1538" s="51">
        <f t="shared" si="345"/>
        <v>0</v>
      </c>
      <c r="AY1538">
        <v>0</v>
      </c>
    </row>
    <row r="1539" spans="22:51" x14ac:dyDescent="0.25">
      <c r="V1539" s="51">
        <f t="shared" si="345"/>
        <v>0</v>
      </c>
      <c r="AY1539">
        <v>0</v>
      </c>
    </row>
    <row r="1540" spans="22:51" x14ac:dyDescent="0.25">
      <c r="V1540" s="51">
        <f t="shared" si="345"/>
        <v>0</v>
      </c>
      <c r="AY1540">
        <v>0</v>
      </c>
    </row>
    <row r="1541" spans="22:51" x14ac:dyDescent="0.25">
      <c r="V1541" s="51">
        <f t="shared" si="345"/>
        <v>0</v>
      </c>
      <c r="AY1541">
        <v>0</v>
      </c>
    </row>
    <row r="1542" spans="22:51" x14ac:dyDescent="0.25">
      <c r="V1542" s="51">
        <f t="shared" si="345"/>
        <v>0</v>
      </c>
      <c r="AY1542">
        <v>0</v>
      </c>
    </row>
    <row r="1543" spans="22:51" x14ac:dyDescent="0.25">
      <c r="V1543" s="51">
        <f t="shared" si="345"/>
        <v>0</v>
      </c>
      <c r="AY1543">
        <v>0</v>
      </c>
    </row>
    <row r="1544" spans="22:51" x14ac:dyDescent="0.25">
      <c r="V1544" s="51">
        <f t="shared" si="345"/>
        <v>0</v>
      </c>
      <c r="AY1544">
        <v>0</v>
      </c>
    </row>
    <row r="1545" spans="22:51" x14ac:dyDescent="0.25">
      <c r="V1545" s="51">
        <f t="shared" si="345"/>
        <v>0</v>
      </c>
      <c r="AY1545">
        <v>0</v>
      </c>
    </row>
    <row r="1546" spans="22:51" x14ac:dyDescent="0.25">
      <c r="V1546" s="51">
        <f t="shared" si="345"/>
        <v>0</v>
      </c>
      <c r="AY1546">
        <v>0</v>
      </c>
    </row>
    <row r="1547" spans="22:51" x14ac:dyDescent="0.25">
      <c r="V1547" s="51">
        <f t="shared" si="345"/>
        <v>0</v>
      </c>
      <c r="AY1547">
        <v>0</v>
      </c>
    </row>
    <row r="1548" spans="22:51" x14ac:dyDescent="0.25">
      <c r="V1548" s="51">
        <f t="shared" si="345"/>
        <v>0</v>
      </c>
      <c r="AY1548">
        <v>0</v>
      </c>
    </row>
    <row r="1549" spans="22:51" x14ac:dyDescent="0.25">
      <c r="V1549" s="51">
        <f t="shared" si="345"/>
        <v>0</v>
      </c>
      <c r="AY1549">
        <v>0</v>
      </c>
    </row>
    <row r="1550" spans="22:51" x14ac:dyDescent="0.25">
      <c r="V1550" s="51">
        <f t="shared" si="345"/>
        <v>0</v>
      </c>
      <c r="AY1550">
        <v>0</v>
      </c>
    </row>
    <row r="1551" spans="22:51" x14ac:dyDescent="0.25">
      <c r="V1551" s="51">
        <f t="shared" si="345"/>
        <v>0</v>
      </c>
      <c r="AY1551">
        <v>0</v>
      </c>
    </row>
    <row r="1552" spans="22:51" x14ac:dyDescent="0.25">
      <c r="V1552" s="51">
        <f t="shared" si="345"/>
        <v>0</v>
      </c>
      <c r="AY1552">
        <v>0</v>
      </c>
    </row>
    <row r="1553" spans="22:51" x14ac:dyDescent="0.25">
      <c r="V1553" s="51">
        <f t="shared" si="345"/>
        <v>0</v>
      </c>
      <c r="AY1553">
        <v>0</v>
      </c>
    </row>
    <row r="1554" spans="22:51" x14ac:dyDescent="0.25">
      <c r="V1554" s="51">
        <f t="shared" si="345"/>
        <v>0</v>
      </c>
      <c r="AY1554">
        <v>0</v>
      </c>
    </row>
    <row r="1555" spans="22:51" x14ac:dyDescent="0.25">
      <c r="V1555" s="51">
        <f t="shared" si="345"/>
        <v>0</v>
      </c>
      <c r="AY1555">
        <v>0</v>
      </c>
    </row>
    <row r="1556" spans="22:51" x14ac:dyDescent="0.25">
      <c r="V1556" s="51">
        <f t="shared" si="345"/>
        <v>0</v>
      </c>
      <c r="AY1556">
        <v>0</v>
      </c>
    </row>
    <row r="1557" spans="22:51" x14ac:dyDescent="0.25">
      <c r="V1557" s="51">
        <f t="shared" si="345"/>
        <v>0</v>
      </c>
      <c r="AY1557">
        <v>0</v>
      </c>
    </row>
    <row r="1558" spans="22:51" x14ac:dyDescent="0.25">
      <c r="V1558" s="51">
        <f t="shared" si="345"/>
        <v>0</v>
      </c>
      <c r="AY1558">
        <v>0</v>
      </c>
    </row>
    <row r="1559" spans="22:51" x14ac:dyDescent="0.25">
      <c r="V1559" s="51">
        <f t="shared" si="345"/>
        <v>0</v>
      </c>
      <c r="AY1559">
        <v>0</v>
      </c>
    </row>
    <row r="1560" spans="22:51" x14ac:dyDescent="0.25">
      <c r="V1560" s="51">
        <f t="shared" si="345"/>
        <v>0</v>
      </c>
      <c r="AY1560">
        <v>0</v>
      </c>
    </row>
    <row r="1561" spans="22:51" x14ac:dyDescent="0.25">
      <c r="V1561" s="51">
        <f t="shared" si="345"/>
        <v>0</v>
      </c>
      <c r="AY1561">
        <v>0</v>
      </c>
    </row>
    <row r="1562" spans="22:51" x14ac:dyDescent="0.25">
      <c r="V1562" s="51">
        <f t="shared" si="345"/>
        <v>0</v>
      </c>
      <c r="AY1562">
        <v>0</v>
      </c>
    </row>
    <row r="1563" spans="22:51" x14ac:dyDescent="0.25">
      <c r="V1563" s="51">
        <f t="shared" si="345"/>
        <v>0</v>
      </c>
      <c r="AY1563">
        <v>0</v>
      </c>
    </row>
    <row r="1564" spans="22:51" x14ac:dyDescent="0.25">
      <c r="V1564" s="51">
        <f t="shared" si="345"/>
        <v>0</v>
      </c>
      <c r="AY1564">
        <v>0</v>
      </c>
    </row>
    <row r="1565" spans="22:51" x14ac:dyDescent="0.25">
      <c r="V1565" s="51">
        <f t="shared" si="345"/>
        <v>0</v>
      </c>
      <c r="AY1565">
        <v>0</v>
      </c>
    </row>
    <row r="1566" spans="22:51" x14ac:dyDescent="0.25">
      <c r="V1566" s="51">
        <f t="shared" si="345"/>
        <v>0</v>
      </c>
      <c r="AY1566">
        <v>0</v>
      </c>
    </row>
    <row r="1567" spans="22:51" x14ac:dyDescent="0.25">
      <c r="V1567" s="51">
        <f t="shared" si="345"/>
        <v>0</v>
      </c>
      <c r="AY1567">
        <v>0</v>
      </c>
    </row>
    <row r="1568" spans="22:51" x14ac:dyDescent="0.25">
      <c r="V1568" s="51">
        <f t="shared" si="345"/>
        <v>0</v>
      </c>
      <c r="AY1568">
        <v>0</v>
      </c>
    </row>
    <row r="1569" spans="22:51" x14ac:dyDescent="0.25">
      <c r="V1569" s="51">
        <f t="shared" si="345"/>
        <v>0</v>
      </c>
      <c r="AY1569">
        <v>0</v>
      </c>
    </row>
    <row r="1570" spans="22:51" x14ac:dyDescent="0.25">
      <c r="V1570" s="51">
        <f t="shared" si="345"/>
        <v>0</v>
      </c>
      <c r="AY1570">
        <v>0</v>
      </c>
    </row>
    <row r="1571" spans="22:51" x14ac:dyDescent="0.25">
      <c r="V1571" s="51">
        <f t="shared" si="345"/>
        <v>0</v>
      </c>
      <c r="AY1571">
        <v>0</v>
      </c>
    </row>
    <row r="1572" spans="22:51" x14ac:dyDescent="0.25">
      <c r="V1572" s="51">
        <f t="shared" si="345"/>
        <v>0</v>
      </c>
      <c r="AY1572">
        <v>0</v>
      </c>
    </row>
    <row r="1573" spans="22:51" x14ac:dyDescent="0.25">
      <c r="V1573" s="51">
        <f t="shared" si="345"/>
        <v>0</v>
      </c>
      <c r="AY1573">
        <v>0</v>
      </c>
    </row>
    <row r="1574" spans="22:51" x14ac:dyDescent="0.25">
      <c r="V1574" s="51">
        <f t="shared" si="345"/>
        <v>0</v>
      </c>
      <c r="AY1574">
        <v>0</v>
      </c>
    </row>
    <row r="1575" spans="22:51" x14ac:dyDescent="0.25">
      <c r="V1575" s="51">
        <f t="shared" si="345"/>
        <v>0</v>
      </c>
      <c r="AY1575">
        <v>0</v>
      </c>
    </row>
    <row r="1576" spans="22:51" x14ac:dyDescent="0.25">
      <c r="V1576" s="51">
        <f t="shared" si="345"/>
        <v>0</v>
      </c>
      <c r="AY1576">
        <v>0</v>
      </c>
    </row>
    <row r="1577" spans="22:51" x14ac:dyDescent="0.25">
      <c r="V1577" s="51">
        <f t="shared" si="345"/>
        <v>0</v>
      </c>
      <c r="AY1577">
        <v>0</v>
      </c>
    </row>
    <row r="1578" spans="22:51" x14ac:dyDescent="0.25">
      <c r="V1578" s="51">
        <f t="shared" si="345"/>
        <v>0</v>
      </c>
      <c r="AY1578">
        <v>0</v>
      </c>
    </row>
    <row r="1579" spans="22:51" x14ac:dyDescent="0.25">
      <c r="V1579" s="51">
        <f t="shared" si="345"/>
        <v>0</v>
      </c>
      <c r="AY1579">
        <v>0</v>
      </c>
    </row>
    <row r="1580" spans="22:51" x14ac:dyDescent="0.25">
      <c r="V1580" s="51">
        <f t="shared" si="345"/>
        <v>0</v>
      </c>
      <c r="AY1580">
        <v>0</v>
      </c>
    </row>
    <row r="1581" spans="22:51" x14ac:dyDescent="0.25">
      <c r="V1581" s="51">
        <f t="shared" si="345"/>
        <v>0</v>
      </c>
      <c r="AY1581">
        <v>0</v>
      </c>
    </row>
    <row r="1582" spans="22:51" x14ac:dyDescent="0.25">
      <c r="V1582" s="51">
        <f t="shared" si="345"/>
        <v>0</v>
      </c>
      <c r="AY1582">
        <v>0</v>
      </c>
    </row>
    <row r="1583" spans="22:51" x14ac:dyDescent="0.25">
      <c r="V1583" s="51">
        <f t="shared" si="345"/>
        <v>0</v>
      </c>
      <c r="AY1583">
        <v>0</v>
      </c>
    </row>
    <row r="1584" spans="22:51" x14ac:dyDescent="0.25">
      <c r="V1584" s="51">
        <f t="shared" si="345"/>
        <v>0</v>
      </c>
      <c r="AY1584">
        <v>0</v>
      </c>
    </row>
    <row r="1585" spans="22:51" x14ac:dyDescent="0.25">
      <c r="V1585" s="51">
        <f t="shared" si="345"/>
        <v>0</v>
      </c>
      <c r="AY1585">
        <v>0</v>
      </c>
    </row>
    <row r="1586" spans="22:51" x14ac:dyDescent="0.25">
      <c r="V1586" s="51">
        <f t="shared" si="345"/>
        <v>0</v>
      </c>
      <c r="AY1586">
        <v>0</v>
      </c>
    </row>
    <row r="1587" spans="22:51" x14ac:dyDescent="0.25">
      <c r="V1587" s="51">
        <f t="shared" si="345"/>
        <v>0</v>
      </c>
      <c r="AY1587">
        <v>0</v>
      </c>
    </row>
    <row r="1588" spans="22:51" x14ac:dyDescent="0.25">
      <c r="V1588" s="51">
        <f t="shared" si="345"/>
        <v>0</v>
      </c>
      <c r="AY1588">
        <v>0</v>
      </c>
    </row>
    <row r="1589" spans="22:51" x14ac:dyDescent="0.25">
      <c r="V1589" s="51">
        <f t="shared" si="345"/>
        <v>0</v>
      </c>
      <c r="AY1589">
        <v>0</v>
      </c>
    </row>
    <row r="1590" spans="22:51" x14ac:dyDescent="0.25">
      <c r="V1590" s="51">
        <f t="shared" si="345"/>
        <v>0</v>
      </c>
      <c r="AY1590">
        <v>0</v>
      </c>
    </row>
    <row r="1591" spans="22:51" x14ac:dyDescent="0.25">
      <c r="V1591" s="51">
        <f t="shared" si="345"/>
        <v>0</v>
      </c>
      <c r="AY1591">
        <v>0</v>
      </c>
    </row>
    <row r="1592" spans="22:51" x14ac:dyDescent="0.25">
      <c r="V1592" s="51">
        <f t="shared" si="345"/>
        <v>0</v>
      </c>
      <c r="AY1592">
        <v>0</v>
      </c>
    </row>
    <row r="1593" spans="22:51" x14ac:dyDescent="0.25">
      <c r="V1593" s="51">
        <f t="shared" ref="V1593:V1656" si="346">$AY$1*H1595</f>
        <v>0</v>
      </c>
      <c r="AY1593">
        <v>0</v>
      </c>
    </row>
    <row r="1594" spans="22:51" x14ac:dyDescent="0.25">
      <c r="V1594" s="51">
        <f t="shared" si="346"/>
        <v>0</v>
      </c>
      <c r="AY1594">
        <v>0</v>
      </c>
    </row>
    <row r="1595" spans="22:51" x14ac:dyDescent="0.25">
      <c r="V1595" s="51">
        <f t="shared" si="346"/>
        <v>0</v>
      </c>
      <c r="AY1595">
        <v>0</v>
      </c>
    </row>
    <row r="1596" spans="22:51" x14ac:dyDescent="0.25">
      <c r="V1596" s="51">
        <f t="shared" si="346"/>
        <v>0</v>
      </c>
      <c r="AY1596">
        <v>0</v>
      </c>
    </row>
    <row r="1597" spans="22:51" x14ac:dyDescent="0.25">
      <c r="V1597" s="51">
        <f t="shared" si="346"/>
        <v>0</v>
      </c>
      <c r="AY1597">
        <v>0</v>
      </c>
    </row>
    <row r="1598" spans="22:51" x14ac:dyDescent="0.25">
      <c r="V1598" s="51">
        <f t="shared" si="346"/>
        <v>0</v>
      </c>
      <c r="AY1598">
        <v>0</v>
      </c>
    </row>
    <row r="1599" spans="22:51" x14ac:dyDescent="0.25">
      <c r="V1599" s="51">
        <f t="shared" si="346"/>
        <v>0</v>
      </c>
      <c r="AY1599">
        <v>0</v>
      </c>
    </row>
    <row r="1600" spans="22:51" x14ac:dyDescent="0.25">
      <c r="V1600" s="51">
        <f t="shared" si="346"/>
        <v>0</v>
      </c>
      <c r="AY1600">
        <v>0</v>
      </c>
    </row>
    <row r="1601" spans="22:51" x14ac:dyDescent="0.25">
      <c r="V1601" s="51">
        <f t="shared" si="346"/>
        <v>0</v>
      </c>
      <c r="AY1601">
        <v>0</v>
      </c>
    </row>
    <row r="1602" spans="22:51" x14ac:dyDescent="0.25">
      <c r="V1602" s="51">
        <f t="shared" si="346"/>
        <v>0</v>
      </c>
      <c r="AY1602">
        <v>0</v>
      </c>
    </row>
    <row r="1603" spans="22:51" x14ac:dyDescent="0.25">
      <c r="V1603" s="51">
        <f t="shared" si="346"/>
        <v>0</v>
      </c>
      <c r="AY1603">
        <v>0</v>
      </c>
    </row>
    <row r="1604" spans="22:51" x14ac:dyDescent="0.25">
      <c r="V1604" s="51">
        <f t="shared" si="346"/>
        <v>0</v>
      </c>
      <c r="AY1604">
        <v>0</v>
      </c>
    </row>
    <row r="1605" spans="22:51" x14ac:dyDescent="0.25">
      <c r="V1605" s="51">
        <f t="shared" si="346"/>
        <v>0</v>
      </c>
      <c r="AY1605">
        <v>0</v>
      </c>
    </row>
    <row r="1606" spans="22:51" x14ac:dyDescent="0.25">
      <c r="V1606" s="51">
        <f t="shared" si="346"/>
        <v>0</v>
      </c>
      <c r="AY1606">
        <v>0</v>
      </c>
    </row>
    <row r="1607" spans="22:51" x14ac:dyDescent="0.25">
      <c r="V1607" s="51">
        <f t="shared" si="346"/>
        <v>0</v>
      </c>
      <c r="AY1607">
        <v>0</v>
      </c>
    </row>
    <row r="1608" spans="22:51" x14ac:dyDescent="0.25">
      <c r="V1608" s="51">
        <f t="shared" si="346"/>
        <v>0</v>
      </c>
      <c r="AY1608">
        <v>0</v>
      </c>
    </row>
    <row r="1609" spans="22:51" x14ac:dyDescent="0.25">
      <c r="V1609" s="51">
        <f t="shared" si="346"/>
        <v>0</v>
      </c>
      <c r="AY1609">
        <v>0</v>
      </c>
    </row>
    <row r="1610" spans="22:51" x14ac:dyDescent="0.25">
      <c r="V1610" s="51">
        <f t="shared" si="346"/>
        <v>0</v>
      </c>
      <c r="AY1610">
        <v>0</v>
      </c>
    </row>
    <row r="1611" spans="22:51" x14ac:dyDescent="0.25">
      <c r="V1611" s="51">
        <f t="shared" si="346"/>
        <v>0</v>
      </c>
      <c r="AY1611">
        <v>0</v>
      </c>
    </row>
    <row r="1612" spans="22:51" x14ac:dyDescent="0.25">
      <c r="V1612" s="51">
        <f t="shared" si="346"/>
        <v>0</v>
      </c>
      <c r="AY1612">
        <v>0</v>
      </c>
    </row>
    <row r="1613" spans="22:51" x14ac:dyDescent="0.25">
      <c r="V1613" s="51">
        <f t="shared" si="346"/>
        <v>0</v>
      </c>
      <c r="AY1613">
        <v>0</v>
      </c>
    </row>
    <row r="1614" spans="22:51" x14ac:dyDescent="0.25">
      <c r="V1614" s="51">
        <f t="shared" si="346"/>
        <v>0</v>
      </c>
      <c r="AY1614">
        <v>0</v>
      </c>
    </row>
    <row r="1615" spans="22:51" x14ac:dyDescent="0.25">
      <c r="V1615" s="51">
        <f t="shared" si="346"/>
        <v>0</v>
      </c>
      <c r="AY1615">
        <v>0</v>
      </c>
    </row>
    <row r="1616" spans="22:51" x14ac:dyDescent="0.25">
      <c r="V1616" s="51">
        <f t="shared" si="346"/>
        <v>0</v>
      </c>
      <c r="AY1616">
        <v>0</v>
      </c>
    </row>
    <row r="1617" spans="22:51" x14ac:dyDescent="0.25">
      <c r="V1617" s="51">
        <f t="shared" si="346"/>
        <v>0</v>
      </c>
      <c r="AY1617">
        <v>0</v>
      </c>
    </row>
    <row r="1618" spans="22:51" x14ac:dyDescent="0.25">
      <c r="V1618" s="51">
        <f t="shared" si="346"/>
        <v>0</v>
      </c>
      <c r="AY1618">
        <v>0</v>
      </c>
    </row>
    <row r="1619" spans="22:51" x14ac:dyDescent="0.25">
      <c r="V1619" s="51">
        <f t="shared" si="346"/>
        <v>0</v>
      </c>
      <c r="AY1619">
        <v>0</v>
      </c>
    </row>
    <row r="1620" spans="22:51" x14ac:dyDescent="0.25">
      <c r="V1620" s="51">
        <f t="shared" si="346"/>
        <v>0</v>
      </c>
      <c r="AY1620">
        <v>0</v>
      </c>
    </row>
    <row r="1621" spans="22:51" x14ac:dyDescent="0.25">
      <c r="V1621" s="51">
        <f t="shared" si="346"/>
        <v>0</v>
      </c>
      <c r="AY1621">
        <v>0</v>
      </c>
    </row>
    <row r="1622" spans="22:51" x14ac:dyDescent="0.25">
      <c r="V1622" s="51">
        <f t="shared" si="346"/>
        <v>0</v>
      </c>
      <c r="AY1622">
        <v>0</v>
      </c>
    </row>
    <row r="1623" spans="22:51" x14ac:dyDescent="0.25">
      <c r="V1623" s="51">
        <f t="shared" si="346"/>
        <v>0</v>
      </c>
      <c r="AY1623">
        <v>0</v>
      </c>
    </row>
    <row r="1624" spans="22:51" x14ac:dyDescent="0.25">
      <c r="V1624" s="51">
        <f t="shared" si="346"/>
        <v>0</v>
      </c>
      <c r="AY1624">
        <v>0</v>
      </c>
    </row>
    <row r="1625" spans="22:51" x14ac:dyDescent="0.25">
      <c r="V1625" s="51">
        <f t="shared" si="346"/>
        <v>0</v>
      </c>
      <c r="AY1625">
        <v>0</v>
      </c>
    </row>
    <row r="1626" spans="22:51" x14ac:dyDescent="0.25">
      <c r="V1626" s="51">
        <f t="shared" si="346"/>
        <v>0</v>
      </c>
      <c r="AY1626">
        <v>0</v>
      </c>
    </row>
    <row r="1627" spans="22:51" x14ac:dyDescent="0.25">
      <c r="V1627" s="51">
        <f t="shared" si="346"/>
        <v>0</v>
      </c>
      <c r="AY1627">
        <v>0</v>
      </c>
    </row>
    <row r="1628" spans="22:51" x14ac:dyDescent="0.25">
      <c r="V1628" s="51">
        <f t="shared" si="346"/>
        <v>0</v>
      </c>
      <c r="AY1628">
        <v>0</v>
      </c>
    </row>
    <row r="1629" spans="22:51" x14ac:dyDescent="0.25">
      <c r="V1629" s="51">
        <f t="shared" si="346"/>
        <v>0</v>
      </c>
      <c r="AY1629">
        <v>0</v>
      </c>
    </row>
    <row r="1630" spans="22:51" x14ac:dyDescent="0.25">
      <c r="V1630" s="51">
        <f t="shared" si="346"/>
        <v>0</v>
      </c>
      <c r="AY1630">
        <v>0</v>
      </c>
    </row>
    <row r="1631" spans="22:51" x14ac:dyDescent="0.25">
      <c r="V1631" s="51">
        <f t="shared" si="346"/>
        <v>0</v>
      </c>
      <c r="AY1631">
        <v>0</v>
      </c>
    </row>
    <row r="1632" spans="22:51" x14ac:dyDescent="0.25">
      <c r="V1632" s="51">
        <f t="shared" si="346"/>
        <v>0</v>
      </c>
      <c r="AY1632">
        <v>0</v>
      </c>
    </row>
    <row r="1633" spans="22:51" x14ac:dyDescent="0.25">
      <c r="V1633" s="51">
        <f t="shared" si="346"/>
        <v>0</v>
      </c>
      <c r="AY1633">
        <v>0</v>
      </c>
    </row>
    <row r="1634" spans="22:51" x14ac:dyDescent="0.25">
      <c r="V1634" s="51">
        <f t="shared" si="346"/>
        <v>0</v>
      </c>
      <c r="AY1634">
        <v>0</v>
      </c>
    </row>
    <row r="1635" spans="22:51" x14ac:dyDescent="0.25">
      <c r="V1635" s="51">
        <f t="shared" si="346"/>
        <v>0</v>
      </c>
      <c r="AY1635">
        <v>0</v>
      </c>
    </row>
    <row r="1636" spans="22:51" x14ac:dyDescent="0.25">
      <c r="V1636" s="51">
        <f t="shared" si="346"/>
        <v>0</v>
      </c>
      <c r="AY1636">
        <v>0</v>
      </c>
    </row>
    <row r="1637" spans="22:51" x14ac:dyDescent="0.25">
      <c r="V1637" s="51">
        <f t="shared" si="346"/>
        <v>0</v>
      </c>
      <c r="AY1637">
        <v>0</v>
      </c>
    </row>
    <row r="1638" spans="22:51" x14ac:dyDescent="0.25">
      <c r="V1638" s="51">
        <f t="shared" si="346"/>
        <v>0</v>
      </c>
      <c r="AY1638">
        <v>0</v>
      </c>
    </row>
    <row r="1639" spans="22:51" x14ac:dyDescent="0.25">
      <c r="V1639" s="51">
        <f t="shared" si="346"/>
        <v>0</v>
      </c>
      <c r="AY1639">
        <v>0</v>
      </c>
    </row>
    <row r="1640" spans="22:51" x14ac:dyDescent="0.25">
      <c r="V1640" s="51">
        <f t="shared" si="346"/>
        <v>0</v>
      </c>
      <c r="AY1640">
        <v>0</v>
      </c>
    </row>
    <row r="1641" spans="22:51" x14ac:dyDescent="0.25">
      <c r="V1641" s="51">
        <f t="shared" si="346"/>
        <v>0</v>
      </c>
      <c r="AY1641">
        <v>0</v>
      </c>
    </row>
    <row r="1642" spans="22:51" x14ac:dyDescent="0.25">
      <c r="V1642" s="51">
        <f t="shared" si="346"/>
        <v>0</v>
      </c>
      <c r="AY1642">
        <v>0</v>
      </c>
    </row>
    <row r="1643" spans="22:51" x14ac:dyDescent="0.25">
      <c r="V1643" s="51">
        <f t="shared" si="346"/>
        <v>0</v>
      </c>
      <c r="AY1643">
        <v>0</v>
      </c>
    </row>
    <row r="1644" spans="22:51" x14ac:dyDescent="0.25">
      <c r="V1644" s="51">
        <f t="shared" si="346"/>
        <v>0</v>
      </c>
      <c r="AY1644">
        <v>0</v>
      </c>
    </row>
    <row r="1645" spans="22:51" x14ac:dyDescent="0.25">
      <c r="V1645" s="51">
        <f t="shared" si="346"/>
        <v>0</v>
      </c>
      <c r="AY1645">
        <v>0</v>
      </c>
    </row>
    <row r="1646" spans="22:51" x14ac:dyDescent="0.25">
      <c r="V1646" s="51">
        <f t="shared" si="346"/>
        <v>0</v>
      </c>
      <c r="AY1646">
        <v>0</v>
      </c>
    </row>
    <row r="1647" spans="22:51" x14ac:dyDescent="0.25">
      <c r="V1647" s="51">
        <f t="shared" si="346"/>
        <v>0</v>
      </c>
      <c r="AY1647">
        <v>0</v>
      </c>
    </row>
    <row r="1648" spans="22:51" x14ac:dyDescent="0.25">
      <c r="V1648" s="51">
        <f t="shared" si="346"/>
        <v>0</v>
      </c>
      <c r="AY1648">
        <v>0</v>
      </c>
    </row>
    <row r="1649" spans="22:51" x14ac:dyDescent="0.25">
      <c r="V1649" s="51">
        <f t="shared" si="346"/>
        <v>0</v>
      </c>
      <c r="AY1649">
        <v>0</v>
      </c>
    </row>
    <row r="1650" spans="22:51" x14ac:dyDescent="0.25">
      <c r="V1650" s="51">
        <f t="shared" si="346"/>
        <v>0</v>
      </c>
      <c r="AY1650">
        <v>0</v>
      </c>
    </row>
    <row r="1651" spans="22:51" x14ac:dyDescent="0.25">
      <c r="V1651" s="51">
        <f t="shared" si="346"/>
        <v>0</v>
      </c>
      <c r="AY1651">
        <v>0</v>
      </c>
    </row>
    <row r="1652" spans="22:51" x14ac:dyDescent="0.25">
      <c r="V1652" s="51">
        <f t="shared" si="346"/>
        <v>0</v>
      </c>
      <c r="AY1652">
        <v>0</v>
      </c>
    </row>
    <row r="1653" spans="22:51" x14ac:dyDescent="0.25">
      <c r="V1653" s="51">
        <f t="shared" si="346"/>
        <v>0</v>
      </c>
      <c r="AY1653">
        <v>0</v>
      </c>
    </row>
    <row r="1654" spans="22:51" x14ac:dyDescent="0.25">
      <c r="V1654" s="51">
        <f t="shared" si="346"/>
        <v>0</v>
      </c>
      <c r="AY1654">
        <v>0</v>
      </c>
    </row>
    <row r="1655" spans="22:51" x14ac:dyDescent="0.25">
      <c r="V1655" s="51">
        <f t="shared" si="346"/>
        <v>0</v>
      </c>
      <c r="AY1655">
        <v>0</v>
      </c>
    </row>
    <row r="1656" spans="22:51" x14ac:dyDescent="0.25">
      <c r="V1656" s="51">
        <f t="shared" si="346"/>
        <v>0</v>
      </c>
      <c r="AY1656">
        <v>0</v>
      </c>
    </row>
    <row r="1657" spans="22:51" x14ac:dyDescent="0.25">
      <c r="V1657" s="51">
        <f t="shared" ref="V1657:V1720" si="347">$AY$1*H1659</f>
        <v>0</v>
      </c>
      <c r="AY1657">
        <v>0</v>
      </c>
    </row>
    <row r="1658" spans="22:51" x14ac:dyDescent="0.25">
      <c r="V1658" s="51">
        <f t="shared" si="347"/>
        <v>0</v>
      </c>
      <c r="AY1658">
        <v>0</v>
      </c>
    </row>
    <row r="1659" spans="22:51" x14ac:dyDescent="0.25">
      <c r="V1659" s="51">
        <f t="shared" si="347"/>
        <v>0</v>
      </c>
      <c r="AY1659">
        <v>0</v>
      </c>
    </row>
    <row r="1660" spans="22:51" x14ac:dyDescent="0.25">
      <c r="V1660" s="51">
        <f t="shared" si="347"/>
        <v>0</v>
      </c>
      <c r="AY1660">
        <v>0</v>
      </c>
    </row>
    <row r="1661" spans="22:51" x14ac:dyDescent="0.25">
      <c r="V1661" s="51">
        <f t="shared" si="347"/>
        <v>0</v>
      </c>
      <c r="AY1661">
        <v>0</v>
      </c>
    </row>
    <row r="1662" spans="22:51" x14ac:dyDescent="0.25">
      <c r="V1662" s="51">
        <f t="shared" si="347"/>
        <v>0</v>
      </c>
      <c r="AY1662">
        <v>0</v>
      </c>
    </row>
    <row r="1663" spans="22:51" x14ac:dyDescent="0.25">
      <c r="V1663" s="51">
        <f t="shared" si="347"/>
        <v>0</v>
      </c>
      <c r="AY1663">
        <v>0</v>
      </c>
    </row>
    <row r="1664" spans="22:51" x14ac:dyDescent="0.25">
      <c r="V1664" s="51">
        <f t="shared" si="347"/>
        <v>0</v>
      </c>
      <c r="AY1664">
        <v>0</v>
      </c>
    </row>
    <row r="1665" spans="22:51" x14ac:dyDescent="0.25">
      <c r="V1665" s="51">
        <f t="shared" si="347"/>
        <v>0</v>
      </c>
      <c r="AY1665">
        <v>0</v>
      </c>
    </row>
    <row r="1666" spans="22:51" x14ac:dyDescent="0.25">
      <c r="V1666" s="51">
        <f t="shared" si="347"/>
        <v>0</v>
      </c>
      <c r="AY1666">
        <v>0</v>
      </c>
    </row>
    <row r="1667" spans="22:51" x14ac:dyDescent="0.25">
      <c r="V1667" s="51">
        <f t="shared" si="347"/>
        <v>0</v>
      </c>
      <c r="AY1667">
        <v>0</v>
      </c>
    </row>
    <row r="1668" spans="22:51" x14ac:dyDescent="0.25">
      <c r="V1668" s="51">
        <f t="shared" si="347"/>
        <v>0</v>
      </c>
      <c r="AY1668">
        <v>0</v>
      </c>
    </row>
    <row r="1669" spans="22:51" x14ac:dyDescent="0.25">
      <c r="V1669" s="51">
        <f t="shared" si="347"/>
        <v>0</v>
      </c>
      <c r="AY1669">
        <v>0</v>
      </c>
    </row>
    <row r="1670" spans="22:51" x14ac:dyDescent="0.25">
      <c r="V1670" s="51">
        <f t="shared" si="347"/>
        <v>0</v>
      </c>
      <c r="AY1670">
        <v>0</v>
      </c>
    </row>
    <row r="1671" spans="22:51" x14ac:dyDescent="0.25">
      <c r="V1671" s="51">
        <f t="shared" si="347"/>
        <v>0</v>
      </c>
      <c r="AY1671">
        <v>0</v>
      </c>
    </row>
    <row r="1672" spans="22:51" x14ac:dyDescent="0.25">
      <c r="V1672" s="51">
        <f t="shared" si="347"/>
        <v>0</v>
      </c>
      <c r="AY1672">
        <v>0</v>
      </c>
    </row>
    <row r="1673" spans="22:51" x14ac:dyDescent="0.25">
      <c r="V1673" s="51">
        <f t="shared" si="347"/>
        <v>0</v>
      </c>
      <c r="AY1673">
        <v>0</v>
      </c>
    </row>
    <row r="1674" spans="22:51" x14ac:dyDescent="0.25">
      <c r="V1674" s="51">
        <f t="shared" si="347"/>
        <v>0</v>
      </c>
      <c r="AY1674">
        <v>0</v>
      </c>
    </row>
    <row r="1675" spans="22:51" x14ac:dyDescent="0.25">
      <c r="V1675" s="51">
        <f t="shared" si="347"/>
        <v>0</v>
      </c>
      <c r="AY1675">
        <v>0</v>
      </c>
    </row>
    <row r="1676" spans="22:51" x14ac:dyDescent="0.25">
      <c r="V1676" s="51">
        <f t="shared" si="347"/>
        <v>0</v>
      </c>
      <c r="AY1676">
        <v>0</v>
      </c>
    </row>
    <row r="1677" spans="22:51" x14ac:dyDescent="0.25">
      <c r="V1677" s="51">
        <f t="shared" si="347"/>
        <v>0</v>
      </c>
      <c r="AY1677">
        <v>0</v>
      </c>
    </row>
    <row r="1678" spans="22:51" x14ac:dyDescent="0.25">
      <c r="V1678" s="51">
        <f t="shared" si="347"/>
        <v>0</v>
      </c>
      <c r="AY1678">
        <v>0</v>
      </c>
    </row>
    <row r="1679" spans="22:51" x14ac:dyDescent="0.25">
      <c r="V1679" s="51">
        <f t="shared" si="347"/>
        <v>0</v>
      </c>
      <c r="AY1679">
        <v>0</v>
      </c>
    </row>
    <row r="1680" spans="22:51" x14ac:dyDescent="0.25">
      <c r="V1680" s="51">
        <f t="shared" si="347"/>
        <v>0</v>
      </c>
      <c r="AY1680">
        <v>0</v>
      </c>
    </row>
    <row r="1681" spans="22:51" x14ac:dyDescent="0.25">
      <c r="V1681" s="51">
        <f t="shared" si="347"/>
        <v>0</v>
      </c>
      <c r="AY1681">
        <v>0</v>
      </c>
    </row>
    <row r="1682" spans="22:51" x14ac:dyDescent="0.25">
      <c r="V1682" s="51">
        <f t="shared" si="347"/>
        <v>0</v>
      </c>
      <c r="AY1682">
        <v>0</v>
      </c>
    </row>
    <row r="1683" spans="22:51" x14ac:dyDescent="0.25">
      <c r="V1683" s="51">
        <f t="shared" si="347"/>
        <v>0</v>
      </c>
      <c r="AY1683">
        <v>0</v>
      </c>
    </row>
    <row r="1684" spans="22:51" x14ac:dyDescent="0.25">
      <c r="V1684" s="51">
        <f t="shared" si="347"/>
        <v>0</v>
      </c>
      <c r="AY1684">
        <v>0</v>
      </c>
    </row>
    <row r="1685" spans="22:51" x14ac:dyDescent="0.25">
      <c r="V1685" s="51">
        <f t="shared" si="347"/>
        <v>0</v>
      </c>
      <c r="AY1685">
        <v>0</v>
      </c>
    </row>
    <row r="1686" spans="22:51" x14ac:dyDescent="0.25">
      <c r="V1686" s="51">
        <f t="shared" si="347"/>
        <v>0</v>
      </c>
      <c r="AY1686">
        <v>0</v>
      </c>
    </row>
    <row r="1687" spans="22:51" x14ac:dyDescent="0.25">
      <c r="V1687" s="51">
        <f t="shared" si="347"/>
        <v>0</v>
      </c>
      <c r="AY1687">
        <v>0</v>
      </c>
    </row>
    <row r="1688" spans="22:51" x14ac:dyDescent="0.25">
      <c r="V1688" s="51">
        <f t="shared" si="347"/>
        <v>0</v>
      </c>
      <c r="AY1688">
        <v>0</v>
      </c>
    </row>
    <row r="1689" spans="22:51" x14ac:dyDescent="0.25">
      <c r="V1689" s="51">
        <f t="shared" si="347"/>
        <v>0</v>
      </c>
      <c r="AY1689">
        <v>0</v>
      </c>
    </row>
    <row r="1690" spans="22:51" x14ac:dyDescent="0.25">
      <c r="V1690" s="51">
        <f t="shared" si="347"/>
        <v>0</v>
      </c>
      <c r="AY1690">
        <v>0</v>
      </c>
    </row>
    <row r="1691" spans="22:51" x14ac:dyDescent="0.25">
      <c r="V1691" s="51">
        <f t="shared" si="347"/>
        <v>0</v>
      </c>
      <c r="AY1691">
        <v>0</v>
      </c>
    </row>
    <row r="1692" spans="22:51" x14ac:dyDescent="0.25">
      <c r="V1692" s="51">
        <f t="shared" si="347"/>
        <v>0</v>
      </c>
      <c r="AY1692">
        <v>0</v>
      </c>
    </row>
    <row r="1693" spans="22:51" x14ac:dyDescent="0.25">
      <c r="V1693" s="51">
        <f t="shared" si="347"/>
        <v>0</v>
      </c>
      <c r="AY1693">
        <v>0</v>
      </c>
    </row>
    <row r="1694" spans="22:51" x14ac:dyDescent="0.25">
      <c r="V1694" s="51">
        <f t="shared" si="347"/>
        <v>0</v>
      </c>
      <c r="AY1694">
        <v>0</v>
      </c>
    </row>
    <row r="1695" spans="22:51" x14ac:dyDescent="0.25">
      <c r="V1695" s="51">
        <f t="shared" si="347"/>
        <v>0</v>
      </c>
      <c r="AY1695">
        <v>0</v>
      </c>
    </row>
    <row r="1696" spans="22:51" x14ac:dyDescent="0.25">
      <c r="V1696" s="51">
        <f t="shared" si="347"/>
        <v>0</v>
      </c>
      <c r="AY1696">
        <v>0</v>
      </c>
    </row>
    <row r="1697" spans="22:51" x14ac:dyDescent="0.25">
      <c r="V1697" s="51">
        <f t="shared" si="347"/>
        <v>0</v>
      </c>
      <c r="AY1697">
        <v>0</v>
      </c>
    </row>
    <row r="1698" spans="22:51" x14ac:dyDescent="0.25">
      <c r="V1698" s="51">
        <f t="shared" si="347"/>
        <v>0</v>
      </c>
      <c r="AY1698">
        <v>0</v>
      </c>
    </row>
    <row r="1699" spans="22:51" x14ac:dyDescent="0.25">
      <c r="V1699" s="51">
        <f t="shared" si="347"/>
        <v>0</v>
      </c>
      <c r="AY1699">
        <v>0</v>
      </c>
    </row>
    <row r="1700" spans="22:51" x14ac:dyDescent="0.25">
      <c r="V1700" s="51">
        <f t="shared" si="347"/>
        <v>0</v>
      </c>
      <c r="AY1700">
        <v>0</v>
      </c>
    </row>
    <row r="1701" spans="22:51" x14ac:dyDescent="0.25">
      <c r="V1701" s="51">
        <f t="shared" si="347"/>
        <v>0</v>
      </c>
      <c r="AY1701">
        <v>0</v>
      </c>
    </row>
    <row r="1702" spans="22:51" x14ac:dyDescent="0.25">
      <c r="V1702" s="51">
        <f t="shared" si="347"/>
        <v>0</v>
      </c>
      <c r="AY1702">
        <v>0</v>
      </c>
    </row>
    <row r="1703" spans="22:51" x14ac:dyDescent="0.25">
      <c r="V1703" s="51">
        <f t="shared" si="347"/>
        <v>0</v>
      </c>
      <c r="AY1703">
        <v>0</v>
      </c>
    </row>
    <row r="1704" spans="22:51" x14ac:dyDescent="0.25">
      <c r="V1704" s="51">
        <f t="shared" si="347"/>
        <v>0</v>
      </c>
      <c r="AY1704">
        <v>0</v>
      </c>
    </row>
    <row r="1705" spans="22:51" x14ac:dyDescent="0.25">
      <c r="V1705" s="51">
        <f t="shared" si="347"/>
        <v>0</v>
      </c>
      <c r="AY1705">
        <v>0</v>
      </c>
    </row>
    <row r="1706" spans="22:51" x14ac:dyDescent="0.25">
      <c r="V1706" s="51">
        <f t="shared" si="347"/>
        <v>0</v>
      </c>
      <c r="AY1706">
        <v>0</v>
      </c>
    </row>
    <row r="1707" spans="22:51" x14ac:dyDescent="0.25">
      <c r="V1707" s="51">
        <f t="shared" si="347"/>
        <v>0</v>
      </c>
      <c r="AY1707">
        <v>0</v>
      </c>
    </row>
    <row r="1708" spans="22:51" x14ac:dyDescent="0.25">
      <c r="V1708" s="51">
        <f t="shared" si="347"/>
        <v>0</v>
      </c>
      <c r="AY1708">
        <v>0</v>
      </c>
    </row>
    <row r="1709" spans="22:51" x14ac:dyDescent="0.25">
      <c r="V1709" s="51">
        <f t="shared" si="347"/>
        <v>0</v>
      </c>
      <c r="AY1709">
        <v>0</v>
      </c>
    </row>
    <row r="1710" spans="22:51" x14ac:dyDescent="0.25">
      <c r="V1710" s="51">
        <f t="shared" si="347"/>
        <v>0</v>
      </c>
      <c r="AY1710">
        <v>0</v>
      </c>
    </row>
    <row r="1711" spans="22:51" x14ac:dyDescent="0.25">
      <c r="V1711" s="51">
        <f t="shared" si="347"/>
        <v>0</v>
      </c>
      <c r="AY1711">
        <v>0</v>
      </c>
    </row>
    <row r="1712" spans="22:51" x14ac:dyDescent="0.25">
      <c r="V1712" s="51">
        <f t="shared" si="347"/>
        <v>0</v>
      </c>
      <c r="AY1712">
        <v>0</v>
      </c>
    </row>
    <row r="1713" spans="22:51" x14ac:dyDescent="0.25">
      <c r="V1713" s="51">
        <f t="shared" si="347"/>
        <v>0</v>
      </c>
      <c r="AY1713">
        <v>0</v>
      </c>
    </row>
    <row r="1714" spans="22:51" x14ac:dyDescent="0.25">
      <c r="V1714" s="51">
        <f t="shared" si="347"/>
        <v>0</v>
      </c>
      <c r="AY1714">
        <v>0</v>
      </c>
    </row>
    <row r="1715" spans="22:51" x14ac:dyDescent="0.25">
      <c r="V1715" s="51">
        <f t="shared" si="347"/>
        <v>0</v>
      </c>
      <c r="AY1715">
        <v>0</v>
      </c>
    </row>
    <row r="1716" spans="22:51" x14ac:dyDescent="0.25">
      <c r="V1716" s="51">
        <f t="shared" si="347"/>
        <v>0</v>
      </c>
      <c r="AY1716">
        <v>0</v>
      </c>
    </row>
    <row r="1717" spans="22:51" x14ac:dyDescent="0.25">
      <c r="V1717" s="51">
        <f t="shared" si="347"/>
        <v>0</v>
      </c>
      <c r="AY1717">
        <v>0</v>
      </c>
    </row>
    <row r="1718" spans="22:51" x14ac:dyDescent="0.25">
      <c r="V1718" s="51">
        <f t="shared" si="347"/>
        <v>0</v>
      </c>
      <c r="AY1718">
        <v>0</v>
      </c>
    </row>
    <row r="1719" spans="22:51" x14ac:dyDescent="0.25">
      <c r="V1719" s="51">
        <f t="shared" si="347"/>
        <v>0</v>
      </c>
      <c r="AY1719">
        <v>0</v>
      </c>
    </row>
    <row r="1720" spans="22:51" x14ac:dyDescent="0.25">
      <c r="V1720" s="51">
        <f t="shared" si="347"/>
        <v>0</v>
      </c>
      <c r="AY1720">
        <v>0</v>
      </c>
    </row>
    <row r="1721" spans="22:51" x14ac:dyDescent="0.25">
      <c r="V1721" s="51">
        <f t="shared" ref="V1721:V1784" si="348">$AY$1*H1723</f>
        <v>0</v>
      </c>
      <c r="AY1721">
        <v>0</v>
      </c>
    </row>
    <row r="1722" spans="22:51" x14ac:dyDescent="0.25">
      <c r="V1722" s="51">
        <f t="shared" si="348"/>
        <v>0</v>
      </c>
      <c r="AY1722">
        <v>0</v>
      </c>
    </row>
    <row r="1723" spans="22:51" x14ac:dyDescent="0.25">
      <c r="V1723" s="51">
        <f t="shared" si="348"/>
        <v>0</v>
      </c>
      <c r="AY1723">
        <v>0</v>
      </c>
    </row>
    <row r="1724" spans="22:51" x14ac:dyDescent="0.25">
      <c r="V1724" s="51">
        <f t="shared" si="348"/>
        <v>0</v>
      </c>
      <c r="AY1724">
        <v>0</v>
      </c>
    </row>
    <row r="1725" spans="22:51" x14ac:dyDescent="0.25">
      <c r="V1725" s="51">
        <f t="shared" si="348"/>
        <v>0</v>
      </c>
      <c r="AY1725">
        <v>0</v>
      </c>
    </row>
    <row r="1726" spans="22:51" x14ac:dyDescent="0.25">
      <c r="V1726" s="51">
        <f t="shared" si="348"/>
        <v>0</v>
      </c>
      <c r="AY1726">
        <v>0</v>
      </c>
    </row>
    <row r="1727" spans="22:51" x14ac:dyDescent="0.25">
      <c r="V1727" s="51">
        <f t="shared" si="348"/>
        <v>0</v>
      </c>
      <c r="AY1727">
        <v>0</v>
      </c>
    </row>
    <row r="1728" spans="22:51" x14ac:dyDescent="0.25">
      <c r="V1728" s="51">
        <f t="shared" si="348"/>
        <v>0</v>
      </c>
      <c r="AY1728">
        <v>0</v>
      </c>
    </row>
    <row r="1729" spans="22:51" x14ac:dyDescent="0.25">
      <c r="V1729" s="51">
        <f t="shared" si="348"/>
        <v>0</v>
      </c>
      <c r="AY1729">
        <v>0</v>
      </c>
    </row>
    <row r="1730" spans="22:51" x14ac:dyDescent="0.25">
      <c r="V1730" s="51">
        <f t="shared" si="348"/>
        <v>0</v>
      </c>
      <c r="AY1730">
        <v>0</v>
      </c>
    </row>
    <row r="1731" spans="22:51" x14ac:dyDescent="0.25">
      <c r="V1731" s="51">
        <f t="shared" si="348"/>
        <v>0</v>
      </c>
      <c r="AY1731">
        <v>0</v>
      </c>
    </row>
    <row r="1732" spans="22:51" x14ac:dyDescent="0.25">
      <c r="V1732" s="51">
        <f t="shared" si="348"/>
        <v>0</v>
      </c>
      <c r="AY1732">
        <v>0</v>
      </c>
    </row>
    <row r="1733" spans="22:51" x14ac:dyDescent="0.25">
      <c r="V1733" s="51">
        <f t="shared" si="348"/>
        <v>0</v>
      </c>
      <c r="AY1733">
        <v>0</v>
      </c>
    </row>
    <row r="1734" spans="22:51" x14ac:dyDescent="0.25">
      <c r="V1734" s="51">
        <f t="shared" si="348"/>
        <v>0</v>
      </c>
      <c r="AY1734">
        <v>0</v>
      </c>
    </row>
    <row r="1735" spans="22:51" x14ac:dyDescent="0.25">
      <c r="V1735" s="51">
        <f t="shared" si="348"/>
        <v>0</v>
      </c>
      <c r="AY1735">
        <v>0</v>
      </c>
    </row>
    <row r="1736" spans="22:51" x14ac:dyDescent="0.25">
      <c r="V1736" s="51">
        <f t="shared" si="348"/>
        <v>0</v>
      </c>
      <c r="AY1736">
        <v>0</v>
      </c>
    </row>
    <row r="1737" spans="22:51" x14ac:dyDescent="0.25">
      <c r="V1737" s="51">
        <f t="shared" si="348"/>
        <v>0</v>
      </c>
      <c r="AY1737">
        <f t="shared" ref="AY1737:AY1744" si="349">H1737*$AY$1</f>
        <v>0</v>
      </c>
    </row>
    <row r="1738" spans="22:51" x14ac:dyDescent="0.25">
      <c r="V1738" s="51">
        <f t="shared" si="348"/>
        <v>0</v>
      </c>
      <c r="AY1738">
        <f t="shared" si="349"/>
        <v>0</v>
      </c>
    </row>
    <row r="1739" spans="22:51" x14ac:dyDescent="0.25">
      <c r="V1739" s="51">
        <f t="shared" si="348"/>
        <v>0</v>
      </c>
      <c r="AY1739">
        <f t="shared" si="349"/>
        <v>0</v>
      </c>
    </row>
    <row r="1740" spans="22:51" x14ac:dyDescent="0.25">
      <c r="V1740" s="51">
        <f t="shared" si="348"/>
        <v>0</v>
      </c>
      <c r="AY1740">
        <f t="shared" si="349"/>
        <v>0</v>
      </c>
    </row>
    <row r="1741" spans="22:51" x14ac:dyDescent="0.25">
      <c r="V1741" s="51">
        <f t="shared" si="348"/>
        <v>0</v>
      </c>
      <c r="AY1741">
        <f t="shared" si="349"/>
        <v>0</v>
      </c>
    </row>
    <row r="1742" spans="22:51" x14ac:dyDescent="0.25">
      <c r="V1742" s="51">
        <f t="shared" si="348"/>
        <v>0</v>
      </c>
      <c r="AY1742">
        <f t="shared" si="349"/>
        <v>0</v>
      </c>
    </row>
    <row r="1743" spans="22:51" x14ac:dyDescent="0.25">
      <c r="V1743" s="51">
        <f t="shared" si="348"/>
        <v>0</v>
      </c>
      <c r="AY1743">
        <f t="shared" si="349"/>
        <v>0</v>
      </c>
    </row>
    <row r="1744" spans="22:51" x14ac:dyDescent="0.25">
      <c r="V1744" s="51">
        <f t="shared" si="348"/>
        <v>0</v>
      </c>
      <c r="AY1744">
        <f t="shared" si="349"/>
        <v>0</v>
      </c>
    </row>
    <row r="1745" spans="1:51" x14ac:dyDescent="0.25">
      <c r="V1745" s="51">
        <f t="shared" si="348"/>
        <v>0</v>
      </c>
    </row>
    <row r="1746" spans="1:51" x14ac:dyDescent="0.25">
      <c r="V1746" s="51">
        <f t="shared" si="348"/>
        <v>0</v>
      </c>
    </row>
    <row r="1747" spans="1:51" x14ac:dyDescent="0.25">
      <c r="V1747" s="51">
        <f t="shared" si="348"/>
        <v>0</v>
      </c>
    </row>
    <row r="1748" spans="1:51" x14ac:dyDescent="0.25">
      <c r="V1748" s="51">
        <f t="shared" si="348"/>
        <v>0</v>
      </c>
    </row>
    <row r="1749" spans="1:51" x14ac:dyDescent="0.25">
      <c r="V1749" s="51">
        <f t="shared" si="348"/>
        <v>0</v>
      </c>
    </row>
    <row r="1750" spans="1:51" s="51" customFormat="1" x14ac:dyDescent="0.25">
      <c r="A1750" s="9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V1750" s="51">
        <f t="shared" si="348"/>
        <v>0</v>
      </c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</row>
    <row r="1751" spans="1:51" s="51" customFormat="1" x14ac:dyDescent="0.25">
      <c r="A1751" s="9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V1751" s="51">
        <f t="shared" si="348"/>
        <v>0</v>
      </c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</row>
    <row r="1752" spans="1:51" s="51" customFormat="1" x14ac:dyDescent="0.25">
      <c r="A1752" s="9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V1752" s="51">
        <f t="shared" si="348"/>
        <v>0</v>
      </c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</row>
    <row r="1753" spans="1:51" s="51" customFormat="1" x14ac:dyDescent="0.25">
      <c r="A1753" s="9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V1753" s="51">
        <f t="shared" si="348"/>
        <v>0</v>
      </c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</row>
    <row r="1754" spans="1:51" s="51" customFormat="1" x14ac:dyDescent="0.25">
      <c r="A1754" s="9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V1754" s="51">
        <f t="shared" si="348"/>
        <v>0</v>
      </c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</row>
    <row r="1755" spans="1:51" s="51" customFormat="1" x14ac:dyDescent="0.25">
      <c r="A1755" s="9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V1755" s="51">
        <f t="shared" si="348"/>
        <v>0</v>
      </c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</row>
    <row r="1756" spans="1:51" s="51" customFormat="1" x14ac:dyDescent="0.25">
      <c r="A1756" s="9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V1756" s="51">
        <f t="shared" si="348"/>
        <v>0</v>
      </c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</row>
    <row r="1757" spans="1:51" s="51" customFormat="1" x14ac:dyDescent="0.25">
      <c r="A1757" s="9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V1757" s="51">
        <f t="shared" si="348"/>
        <v>0</v>
      </c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</row>
    <row r="1758" spans="1:51" s="51" customFormat="1" x14ac:dyDescent="0.25">
      <c r="A1758" s="9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V1758" s="51">
        <f t="shared" si="348"/>
        <v>0</v>
      </c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</row>
    <row r="1759" spans="1:51" s="51" customFormat="1" x14ac:dyDescent="0.25">
      <c r="A1759" s="9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V1759" s="51">
        <f t="shared" si="348"/>
        <v>0</v>
      </c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</row>
    <row r="1760" spans="1:51" s="51" customFormat="1" x14ac:dyDescent="0.25">
      <c r="A1760" s="9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V1760" s="51">
        <f t="shared" si="348"/>
        <v>0</v>
      </c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</row>
    <row r="1761" spans="1:51" s="51" customFormat="1" x14ac:dyDescent="0.25">
      <c r="A1761" s="9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V1761" s="51">
        <f t="shared" si="348"/>
        <v>0</v>
      </c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</row>
    <row r="1762" spans="1:51" s="51" customFormat="1" x14ac:dyDescent="0.25">
      <c r="A1762" s="9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V1762" s="51">
        <f t="shared" si="348"/>
        <v>0</v>
      </c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</row>
    <row r="1763" spans="1:51" s="51" customFormat="1" x14ac:dyDescent="0.25">
      <c r="A1763" s="9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V1763" s="51">
        <f t="shared" si="348"/>
        <v>0</v>
      </c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</row>
    <row r="1764" spans="1:51" s="51" customFormat="1" x14ac:dyDescent="0.25">
      <c r="A1764" s="9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V1764" s="51">
        <f t="shared" si="348"/>
        <v>0</v>
      </c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</row>
    <row r="1765" spans="1:51" s="51" customFormat="1" x14ac:dyDescent="0.25">
      <c r="A1765" s="9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V1765" s="51">
        <f t="shared" si="348"/>
        <v>0</v>
      </c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</row>
    <row r="1766" spans="1:51" s="51" customFormat="1" x14ac:dyDescent="0.25">
      <c r="A1766" s="9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V1766" s="51">
        <f t="shared" si="348"/>
        <v>0</v>
      </c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</row>
    <row r="1767" spans="1:51" s="51" customFormat="1" x14ac:dyDescent="0.25">
      <c r="A1767" s="9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V1767" s="51">
        <f t="shared" si="348"/>
        <v>0</v>
      </c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</row>
    <row r="1768" spans="1:51" s="51" customFormat="1" x14ac:dyDescent="0.25">
      <c r="A1768" s="9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V1768" s="51">
        <f t="shared" si="348"/>
        <v>0</v>
      </c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</row>
    <row r="1769" spans="1:51" s="51" customFormat="1" x14ac:dyDescent="0.25">
      <c r="A1769" s="9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V1769" s="51">
        <f t="shared" si="348"/>
        <v>0</v>
      </c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</row>
    <row r="1770" spans="1:51" s="51" customFormat="1" x14ac:dyDescent="0.25">
      <c r="A1770" s="9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V1770" s="51">
        <f t="shared" si="348"/>
        <v>0</v>
      </c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</row>
    <row r="1771" spans="1:51" s="51" customFormat="1" x14ac:dyDescent="0.25">
      <c r="A1771" s="9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V1771" s="51">
        <f t="shared" si="348"/>
        <v>0</v>
      </c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</row>
    <row r="1772" spans="1:51" s="51" customFormat="1" x14ac:dyDescent="0.25">
      <c r="A1772" s="9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V1772" s="51">
        <f t="shared" si="348"/>
        <v>0</v>
      </c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</row>
    <row r="1773" spans="1:51" s="51" customFormat="1" x14ac:dyDescent="0.25">
      <c r="A1773" s="9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V1773" s="51">
        <f t="shared" si="348"/>
        <v>0</v>
      </c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</row>
    <row r="1774" spans="1:51" s="51" customFormat="1" x14ac:dyDescent="0.25">
      <c r="A1774" s="9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V1774" s="51">
        <f t="shared" si="348"/>
        <v>0</v>
      </c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</row>
    <row r="1775" spans="1:51" s="51" customFormat="1" x14ac:dyDescent="0.25">
      <c r="A1775" s="9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V1775" s="51">
        <f t="shared" si="348"/>
        <v>0</v>
      </c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</row>
    <row r="1776" spans="1:51" s="51" customFormat="1" x14ac:dyDescent="0.25">
      <c r="A1776" s="9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V1776" s="51">
        <f t="shared" si="348"/>
        <v>0</v>
      </c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</row>
    <row r="1777" spans="1:51" s="51" customFormat="1" x14ac:dyDescent="0.25">
      <c r="A1777" s="9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V1777" s="51">
        <f t="shared" si="348"/>
        <v>0</v>
      </c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</row>
    <row r="1778" spans="1:51" s="51" customFormat="1" x14ac:dyDescent="0.25">
      <c r="A1778" s="9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V1778" s="51">
        <f t="shared" si="348"/>
        <v>0</v>
      </c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</row>
    <row r="1779" spans="1:51" s="51" customFormat="1" x14ac:dyDescent="0.25">
      <c r="A1779" s="9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V1779" s="51">
        <f t="shared" si="348"/>
        <v>0</v>
      </c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</row>
    <row r="1780" spans="1:51" s="51" customFormat="1" x14ac:dyDescent="0.25">
      <c r="A1780" s="9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V1780" s="51">
        <f t="shared" si="348"/>
        <v>0</v>
      </c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</row>
    <row r="1781" spans="1:51" s="51" customFormat="1" x14ac:dyDescent="0.25">
      <c r="A1781" s="9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V1781" s="51">
        <f t="shared" si="348"/>
        <v>0</v>
      </c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</row>
    <row r="1782" spans="1:51" s="51" customFormat="1" x14ac:dyDescent="0.25">
      <c r="A1782" s="9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V1782" s="51">
        <f t="shared" si="348"/>
        <v>0</v>
      </c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</row>
    <row r="1783" spans="1:51" s="51" customFormat="1" x14ac:dyDescent="0.25">
      <c r="A1783" s="9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V1783" s="51">
        <f t="shared" si="348"/>
        <v>0</v>
      </c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</row>
    <row r="1784" spans="1:51" s="51" customFormat="1" x14ac:dyDescent="0.25">
      <c r="A1784" s="9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V1784" s="51">
        <f t="shared" si="348"/>
        <v>0</v>
      </c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</row>
    <row r="1785" spans="1:51" s="51" customFormat="1" x14ac:dyDescent="0.25">
      <c r="A1785" s="9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V1785" s="51">
        <f t="shared" ref="V1785:V1848" si="350">$AY$1*H1787</f>
        <v>0</v>
      </c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</row>
    <row r="1786" spans="1:51" s="51" customFormat="1" x14ac:dyDescent="0.25">
      <c r="A1786" s="9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V1786" s="51">
        <f t="shared" si="350"/>
        <v>0</v>
      </c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</row>
    <row r="1787" spans="1:51" s="51" customFormat="1" x14ac:dyDescent="0.25">
      <c r="A1787" s="9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V1787" s="51">
        <f t="shared" si="350"/>
        <v>0</v>
      </c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</row>
    <row r="1788" spans="1:51" s="51" customFormat="1" x14ac:dyDescent="0.25">
      <c r="A1788" s="9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V1788" s="51">
        <f t="shared" si="350"/>
        <v>0</v>
      </c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</row>
    <row r="1789" spans="1:51" s="51" customFormat="1" x14ac:dyDescent="0.25">
      <c r="A1789" s="9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V1789" s="51">
        <f t="shared" si="350"/>
        <v>0</v>
      </c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</row>
    <row r="1790" spans="1:51" s="51" customFormat="1" x14ac:dyDescent="0.25">
      <c r="A1790" s="9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V1790" s="51">
        <f t="shared" si="350"/>
        <v>0</v>
      </c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</row>
    <row r="1791" spans="1:51" s="51" customFormat="1" x14ac:dyDescent="0.25">
      <c r="A1791" s="9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V1791" s="51">
        <f t="shared" si="350"/>
        <v>0</v>
      </c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</row>
    <row r="1792" spans="1:51" s="51" customFormat="1" x14ac:dyDescent="0.25">
      <c r="A1792" s="9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V1792" s="51">
        <f t="shared" si="350"/>
        <v>0</v>
      </c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</row>
    <row r="1793" spans="1:51" s="51" customFormat="1" x14ac:dyDescent="0.25">
      <c r="A1793" s="9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V1793" s="51">
        <f t="shared" si="350"/>
        <v>0</v>
      </c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</row>
    <row r="1794" spans="1:51" s="51" customFormat="1" x14ac:dyDescent="0.25">
      <c r="A1794" s="9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V1794" s="51">
        <f t="shared" si="350"/>
        <v>0</v>
      </c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</row>
    <row r="1795" spans="1:51" s="51" customFormat="1" x14ac:dyDescent="0.25">
      <c r="A1795" s="9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V1795" s="51">
        <f t="shared" si="350"/>
        <v>0</v>
      </c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</row>
    <row r="1796" spans="1:51" s="51" customFormat="1" x14ac:dyDescent="0.25">
      <c r="A1796" s="9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V1796" s="51">
        <f t="shared" si="350"/>
        <v>0</v>
      </c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</row>
    <row r="1797" spans="1:51" s="51" customFormat="1" x14ac:dyDescent="0.25">
      <c r="A1797" s="9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V1797" s="51">
        <f t="shared" si="350"/>
        <v>0</v>
      </c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</row>
    <row r="1798" spans="1:51" s="51" customFormat="1" x14ac:dyDescent="0.25">
      <c r="A1798" s="9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V1798" s="51">
        <f t="shared" si="350"/>
        <v>0</v>
      </c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</row>
    <row r="1799" spans="1:51" s="51" customFormat="1" x14ac:dyDescent="0.25">
      <c r="A1799" s="9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V1799" s="51">
        <f t="shared" si="350"/>
        <v>0</v>
      </c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</row>
    <row r="1800" spans="1:51" s="51" customFormat="1" x14ac:dyDescent="0.25">
      <c r="A1800" s="9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V1800" s="51">
        <f t="shared" si="350"/>
        <v>0</v>
      </c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</row>
    <row r="1801" spans="1:51" s="51" customFormat="1" x14ac:dyDescent="0.25">
      <c r="A1801" s="9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V1801" s="51">
        <f t="shared" si="350"/>
        <v>0</v>
      </c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</row>
    <row r="1802" spans="1:51" s="51" customFormat="1" x14ac:dyDescent="0.25">
      <c r="A1802" s="9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V1802" s="51">
        <f t="shared" si="350"/>
        <v>0</v>
      </c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</row>
    <row r="1803" spans="1:51" s="51" customFormat="1" x14ac:dyDescent="0.25">
      <c r="A1803" s="9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V1803" s="51">
        <f t="shared" si="350"/>
        <v>0</v>
      </c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</row>
    <row r="1804" spans="1:51" s="51" customFormat="1" x14ac:dyDescent="0.25">
      <c r="A1804" s="9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V1804" s="51">
        <f t="shared" si="350"/>
        <v>0</v>
      </c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</row>
    <row r="1805" spans="1:51" s="51" customFormat="1" x14ac:dyDescent="0.25">
      <c r="A1805" s="9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V1805" s="51">
        <f t="shared" si="350"/>
        <v>0</v>
      </c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</row>
    <row r="1806" spans="1:51" s="51" customFormat="1" x14ac:dyDescent="0.25">
      <c r="A1806" s="9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V1806" s="51">
        <f t="shared" si="350"/>
        <v>0</v>
      </c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</row>
    <row r="1807" spans="1:51" s="51" customFormat="1" x14ac:dyDescent="0.25">
      <c r="A1807" s="9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V1807" s="51">
        <f t="shared" si="350"/>
        <v>0</v>
      </c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</row>
    <row r="1808" spans="1:51" s="51" customFormat="1" x14ac:dyDescent="0.25">
      <c r="A1808" s="9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V1808" s="51">
        <f t="shared" si="350"/>
        <v>0</v>
      </c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</row>
    <row r="1809" spans="1:51" s="51" customFormat="1" x14ac:dyDescent="0.25">
      <c r="A1809" s="9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V1809" s="51">
        <f t="shared" si="350"/>
        <v>0</v>
      </c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</row>
    <row r="1810" spans="1:51" s="51" customFormat="1" x14ac:dyDescent="0.25">
      <c r="A1810" s="9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V1810" s="51">
        <f t="shared" si="350"/>
        <v>0</v>
      </c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</row>
    <row r="1811" spans="1:51" s="51" customFormat="1" x14ac:dyDescent="0.25">
      <c r="A1811" s="9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V1811" s="51">
        <f t="shared" si="350"/>
        <v>0</v>
      </c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</row>
    <row r="1812" spans="1:51" s="51" customFormat="1" x14ac:dyDescent="0.25">
      <c r="A1812" s="9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V1812" s="51">
        <f t="shared" si="350"/>
        <v>0</v>
      </c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</row>
    <row r="1813" spans="1:51" s="51" customFormat="1" x14ac:dyDescent="0.25">
      <c r="A1813" s="9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V1813" s="51">
        <f t="shared" si="350"/>
        <v>0</v>
      </c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</row>
    <row r="1814" spans="1:51" s="51" customFormat="1" x14ac:dyDescent="0.25">
      <c r="A1814" s="9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V1814" s="51">
        <f t="shared" si="350"/>
        <v>0</v>
      </c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</row>
    <row r="1815" spans="1:51" s="51" customFormat="1" x14ac:dyDescent="0.25">
      <c r="A1815" s="9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V1815" s="51">
        <f t="shared" si="350"/>
        <v>0</v>
      </c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</row>
    <row r="1816" spans="1:51" s="51" customFormat="1" x14ac:dyDescent="0.25">
      <c r="A1816" s="9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V1816" s="51">
        <f t="shared" si="350"/>
        <v>0</v>
      </c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</row>
    <row r="1817" spans="1:51" s="51" customFormat="1" x14ac:dyDescent="0.25">
      <c r="A1817" s="9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V1817" s="51">
        <f t="shared" si="350"/>
        <v>0</v>
      </c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</row>
    <row r="1818" spans="1:51" s="51" customFormat="1" x14ac:dyDescent="0.25">
      <c r="A1818" s="9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V1818" s="51">
        <f t="shared" si="350"/>
        <v>0</v>
      </c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</row>
    <row r="1819" spans="1:51" s="51" customFormat="1" x14ac:dyDescent="0.25">
      <c r="A1819" s="9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V1819" s="51">
        <f t="shared" si="350"/>
        <v>0</v>
      </c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</row>
    <row r="1820" spans="1:51" s="51" customFormat="1" x14ac:dyDescent="0.25">
      <c r="A1820" s="9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V1820" s="51">
        <f t="shared" si="350"/>
        <v>0</v>
      </c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</row>
    <row r="1821" spans="1:51" s="51" customFormat="1" x14ac:dyDescent="0.25">
      <c r="A1821" s="9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V1821" s="51">
        <f t="shared" si="350"/>
        <v>0</v>
      </c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</row>
    <row r="1822" spans="1:51" s="51" customFormat="1" x14ac:dyDescent="0.25">
      <c r="A1822" s="9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V1822" s="51">
        <f t="shared" si="350"/>
        <v>0</v>
      </c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</row>
    <row r="1823" spans="1:51" s="51" customFormat="1" x14ac:dyDescent="0.25">
      <c r="A1823" s="9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V1823" s="51">
        <f t="shared" si="350"/>
        <v>0</v>
      </c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</row>
    <row r="1824" spans="1:51" s="51" customFormat="1" x14ac:dyDescent="0.25">
      <c r="A1824" s="9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V1824" s="51">
        <f t="shared" si="350"/>
        <v>0</v>
      </c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</row>
    <row r="1825" spans="1:51" s="51" customFormat="1" x14ac:dyDescent="0.25">
      <c r="A1825" s="9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V1825" s="51">
        <f t="shared" si="350"/>
        <v>0</v>
      </c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</row>
    <row r="1826" spans="1:51" s="51" customFormat="1" x14ac:dyDescent="0.25">
      <c r="A1826" s="9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V1826" s="51">
        <f t="shared" si="350"/>
        <v>0</v>
      </c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</row>
    <row r="1827" spans="1:51" s="51" customFormat="1" x14ac:dyDescent="0.25">
      <c r="A1827" s="9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V1827" s="51">
        <f t="shared" si="350"/>
        <v>0</v>
      </c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</row>
    <row r="1828" spans="1:51" s="51" customFormat="1" x14ac:dyDescent="0.25">
      <c r="A1828" s="9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V1828" s="51">
        <f t="shared" si="350"/>
        <v>0</v>
      </c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</row>
    <row r="1829" spans="1:51" s="51" customFormat="1" x14ac:dyDescent="0.25">
      <c r="A1829" s="9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V1829" s="51">
        <f t="shared" si="350"/>
        <v>0</v>
      </c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</row>
    <row r="1830" spans="1:51" s="51" customFormat="1" x14ac:dyDescent="0.25">
      <c r="A1830" s="9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V1830" s="51">
        <f t="shared" si="350"/>
        <v>0</v>
      </c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</row>
    <row r="1831" spans="1:51" s="51" customFormat="1" x14ac:dyDescent="0.25">
      <c r="A1831" s="9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V1831" s="51">
        <f t="shared" si="350"/>
        <v>0</v>
      </c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</row>
    <row r="1832" spans="1:51" s="51" customFormat="1" x14ac:dyDescent="0.25">
      <c r="A1832" s="9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V1832" s="51">
        <f t="shared" si="350"/>
        <v>0</v>
      </c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</row>
    <row r="1833" spans="1:51" s="51" customFormat="1" x14ac:dyDescent="0.25">
      <c r="A1833" s="9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V1833" s="51">
        <f t="shared" si="350"/>
        <v>0</v>
      </c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</row>
    <row r="1834" spans="1:51" s="51" customFormat="1" x14ac:dyDescent="0.25">
      <c r="A1834" s="9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V1834" s="51">
        <f t="shared" si="350"/>
        <v>0</v>
      </c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</row>
    <row r="1835" spans="1:51" s="51" customFormat="1" x14ac:dyDescent="0.25">
      <c r="A1835" s="9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V1835" s="51">
        <f t="shared" si="350"/>
        <v>0</v>
      </c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</row>
    <row r="1836" spans="1:51" s="51" customFormat="1" x14ac:dyDescent="0.25">
      <c r="A1836" s="9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V1836" s="51">
        <f t="shared" si="350"/>
        <v>0</v>
      </c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</row>
    <row r="1837" spans="1:51" s="51" customFormat="1" x14ac:dyDescent="0.25">
      <c r="A1837" s="9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V1837" s="51">
        <f t="shared" si="350"/>
        <v>0</v>
      </c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</row>
    <row r="1838" spans="1:51" s="51" customFormat="1" x14ac:dyDescent="0.25">
      <c r="A1838" s="9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V1838" s="51">
        <f t="shared" si="350"/>
        <v>0</v>
      </c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</row>
    <row r="1839" spans="1:51" s="51" customFormat="1" x14ac:dyDescent="0.25">
      <c r="A1839" s="9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V1839" s="51">
        <f t="shared" si="350"/>
        <v>0</v>
      </c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</row>
    <row r="1840" spans="1:51" s="51" customFormat="1" x14ac:dyDescent="0.25">
      <c r="A1840" s="9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V1840" s="51">
        <f t="shared" si="350"/>
        <v>0</v>
      </c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</row>
    <row r="1841" spans="1:51" s="51" customFormat="1" x14ac:dyDescent="0.25">
      <c r="A1841" s="9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V1841" s="51">
        <f t="shared" si="350"/>
        <v>0</v>
      </c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</row>
    <row r="1842" spans="1:51" s="51" customFormat="1" x14ac:dyDescent="0.25">
      <c r="A1842" s="9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V1842" s="51">
        <f t="shared" si="350"/>
        <v>0</v>
      </c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</row>
    <row r="1843" spans="1:51" s="51" customFormat="1" x14ac:dyDescent="0.25">
      <c r="A1843" s="9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V1843" s="51">
        <f t="shared" si="350"/>
        <v>0</v>
      </c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</row>
    <row r="1844" spans="1:51" s="51" customFormat="1" x14ac:dyDescent="0.25">
      <c r="A1844" s="9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V1844" s="51">
        <f t="shared" si="350"/>
        <v>0</v>
      </c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</row>
    <row r="1845" spans="1:51" s="51" customFormat="1" x14ac:dyDescent="0.25">
      <c r="A1845" s="9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V1845" s="51">
        <f t="shared" si="350"/>
        <v>0</v>
      </c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</row>
    <row r="1846" spans="1:51" s="51" customFormat="1" x14ac:dyDescent="0.25">
      <c r="A1846" s="9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V1846" s="51">
        <f t="shared" si="350"/>
        <v>0</v>
      </c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</row>
    <row r="1847" spans="1:51" s="51" customFormat="1" x14ac:dyDescent="0.25">
      <c r="A1847" s="9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V1847" s="51">
        <f t="shared" si="350"/>
        <v>0</v>
      </c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</row>
    <row r="1848" spans="1:51" s="51" customFormat="1" x14ac:dyDescent="0.25">
      <c r="A1848" s="9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V1848" s="51">
        <f t="shared" si="350"/>
        <v>0</v>
      </c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</row>
    <row r="1849" spans="1:51" s="51" customFormat="1" x14ac:dyDescent="0.25">
      <c r="A1849" s="9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V1849" s="51">
        <f t="shared" ref="V1849:V1912" si="351">$AY$1*H1851</f>
        <v>0</v>
      </c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</row>
    <row r="1850" spans="1:51" s="51" customFormat="1" x14ac:dyDescent="0.25">
      <c r="A1850" s="9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V1850" s="51">
        <f t="shared" si="351"/>
        <v>0</v>
      </c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</row>
    <row r="1851" spans="1:51" s="51" customFormat="1" x14ac:dyDescent="0.25">
      <c r="A1851" s="9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V1851" s="51">
        <f t="shared" si="351"/>
        <v>0</v>
      </c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</row>
    <row r="1852" spans="1:51" s="51" customFormat="1" x14ac:dyDescent="0.25">
      <c r="A1852" s="9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V1852" s="51">
        <f t="shared" si="351"/>
        <v>0</v>
      </c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</row>
    <row r="1853" spans="1:51" s="51" customFormat="1" x14ac:dyDescent="0.25">
      <c r="A1853" s="9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V1853" s="51">
        <f t="shared" si="351"/>
        <v>0</v>
      </c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</row>
    <row r="1854" spans="1:51" s="51" customFormat="1" x14ac:dyDescent="0.25">
      <c r="A1854" s="9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V1854" s="51">
        <f t="shared" si="351"/>
        <v>0</v>
      </c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</row>
    <row r="1855" spans="1:51" s="51" customFormat="1" x14ac:dyDescent="0.25">
      <c r="A1855" s="9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V1855" s="51">
        <f t="shared" si="351"/>
        <v>0</v>
      </c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</row>
    <row r="1856" spans="1:51" s="51" customFormat="1" x14ac:dyDescent="0.25">
      <c r="A1856" s="9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V1856" s="51">
        <f t="shared" si="351"/>
        <v>0</v>
      </c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</row>
    <row r="1857" spans="1:51" s="51" customFormat="1" x14ac:dyDescent="0.25">
      <c r="A1857" s="9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V1857" s="51">
        <f t="shared" si="351"/>
        <v>0</v>
      </c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</row>
    <row r="1858" spans="1:51" s="51" customFormat="1" x14ac:dyDescent="0.25">
      <c r="A1858" s="9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V1858" s="51">
        <f t="shared" si="351"/>
        <v>0</v>
      </c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</row>
    <row r="1859" spans="1:51" s="51" customFormat="1" x14ac:dyDescent="0.25">
      <c r="A1859" s="9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V1859" s="51">
        <f t="shared" si="351"/>
        <v>0</v>
      </c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</row>
    <row r="1860" spans="1:51" s="51" customFormat="1" x14ac:dyDescent="0.25">
      <c r="A1860" s="9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V1860" s="51">
        <f t="shared" si="351"/>
        <v>0</v>
      </c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</row>
    <row r="1861" spans="1:51" s="51" customFormat="1" x14ac:dyDescent="0.25">
      <c r="A1861" s="9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V1861" s="51">
        <f t="shared" si="351"/>
        <v>0</v>
      </c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</row>
    <row r="1862" spans="1:51" s="51" customFormat="1" x14ac:dyDescent="0.25">
      <c r="A1862" s="9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V1862" s="51">
        <f t="shared" si="351"/>
        <v>0</v>
      </c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</row>
    <row r="1863" spans="1:51" s="51" customFormat="1" x14ac:dyDescent="0.25">
      <c r="A1863" s="9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V1863" s="51">
        <f t="shared" si="351"/>
        <v>0</v>
      </c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</row>
    <row r="1864" spans="1:51" s="51" customFormat="1" x14ac:dyDescent="0.25">
      <c r="A1864" s="9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V1864" s="51">
        <f t="shared" si="351"/>
        <v>0</v>
      </c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</row>
    <row r="1865" spans="1:51" s="51" customFormat="1" x14ac:dyDescent="0.25">
      <c r="A1865" s="9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V1865" s="51">
        <f t="shared" si="351"/>
        <v>0</v>
      </c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</row>
    <row r="1866" spans="1:51" s="51" customFormat="1" x14ac:dyDescent="0.25">
      <c r="A1866" s="9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V1866" s="51">
        <f t="shared" si="351"/>
        <v>0</v>
      </c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</row>
    <row r="1867" spans="1:51" s="51" customFormat="1" x14ac:dyDescent="0.25">
      <c r="A1867" s="9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V1867" s="51">
        <f t="shared" si="351"/>
        <v>0</v>
      </c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</row>
    <row r="1868" spans="1:51" s="51" customFormat="1" x14ac:dyDescent="0.25">
      <c r="A1868" s="9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V1868" s="51">
        <f t="shared" si="351"/>
        <v>0</v>
      </c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</row>
    <row r="1869" spans="1:51" s="51" customFormat="1" x14ac:dyDescent="0.25">
      <c r="A1869" s="9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V1869" s="51">
        <f t="shared" si="351"/>
        <v>0</v>
      </c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</row>
    <row r="1870" spans="1:51" s="51" customFormat="1" x14ac:dyDescent="0.25">
      <c r="A1870" s="9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V1870" s="51">
        <f t="shared" si="351"/>
        <v>0</v>
      </c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</row>
    <row r="1871" spans="1:51" s="51" customFormat="1" x14ac:dyDescent="0.25">
      <c r="A1871" s="9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V1871" s="51">
        <f t="shared" si="351"/>
        <v>0</v>
      </c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</row>
    <row r="1872" spans="1:51" s="51" customFormat="1" x14ac:dyDescent="0.25">
      <c r="A1872" s="9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V1872" s="51">
        <f t="shared" si="351"/>
        <v>0</v>
      </c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</row>
    <row r="1873" spans="1:51" s="51" customFormat="1" x14ac:dyDescent="0.25">
      <c r="A1873" s="9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V1873" s="51">
        <f t="shared" si="351"/>
        <v>0</v>
      </c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</row>
    <row r="1874" spans="1:51" s="51" customFormat="1" x14ac:dyDescent="0.25">
      <c r="A1874" s="9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V1874" s="51">
        <f t="shared" si="351"/>
        <v>0</v>
      </c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</row>
    <row r="1875" spans="1:51" s="51" customFormat="1" x14ac:dyDescent="0.25">
      <c r="A1875" s="9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V1875" s="51">
        <f t="shared" si="351"/>
        <v>0</v>
      </c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</row>
    <row r="1876" spans="1:51" s="51" customFormat="1" x14ac:dyDescent="0.25">
      <c r="A1876" s="9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V1876" s="51">
        <f t="shared" si="351"/>
        <v>0</v>
      </c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</row>
    <row r="1877" spans="1:51" s="51" customFormat="1" x14ac:dyDescent="0.25">
      <c r="A1877" s="9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V1877" s="51">
        <f t="shared" si="351"/>
        <v>0</v>
      </c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</row>
    <row r="1878" spans="1:51" s="51" customFormat="1" x14ac:dyDescent="0.25">
      <c r="A1878" s="9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V1878" s="51">
        <f t="shared" si="351"/>
        <v>0</v>
      </c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</row>
    <row r="1879" spans="1:51" s="51" customFormat="1" x14ac:dyDescent="0.25">
      <c r="A1879" s="9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V1879" s="51">
        <f t="shared" si="351"/>
        <v>0</v>
      </c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</row>
    <row r="1880" spans="1:51" s="51" customFormat="1" x14ac:dyDescent="0.25">
      <c r="A1880" s="9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V1880" s="51">
        <f t="shared" si="351"/>
        <v>0</v>
      </c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</row>
    <row r="1881" spans="1:51" s="51" customFormat="1" x14ac:dyDescent="0.25">
      <c r="A1881" s="9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V1881" s="51">
        <f t="shared" si="351"/>
        <v>0</v>
      </c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</row>
    <row r="1882" spans="1:51" s="51" customFormat="1" x14ac:dyDescent="0.25">
      <c r="A1882" s="9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V1882" s="51">
        <f t="shared" si="351"/>
        <v>0</v>
      </c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</row>
    <row r="1883" spans="1:51" s="51" customFormat="1" x14ac:dyDescent="0.25">
      <c r="A1883" s="9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V1883" s="51">
        <f t="shared" si="351"/>
        <v>0</v>
      </c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</row>
    <row r="1884" spans="1:51" s="51" customFormat="1" x14ac:dyDescent="0.25">
      <c r="A1884" s="9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V1884" s="51">
        <f t="shared" si="351"/>
        <v>0</v>
      </c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</row>
    <row r="1885" spans="1:51" s="51" customFormat="1" x14ac:dyDescent="0.25">
      <c r="A1885" s="9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V1885" s="51">
        <f t="shared" si="351"/>
        <v>0</v>
      </c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</row>
    <row r="1886" spans="1:51" s="51" customFormat="1" x14ac:dyDescent="0.25">
      <c r="A1886" s="9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V1886" s="51">
        <f t="shared" si="351"/>
        <v>0</v>
      </c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</row>
    <row r="1887" spans="1:51" s="51" customFormat="1" x14ac:dyDescent="0.25">
      <c r="A1887" s="9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V1887" s="51">
        <f t="shared" si="351"/>
        <v>0</v>
      </c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</row>
    <row r="1888" spans="1:51" s="51" customFormat="1" x14ac:dyDescent="0.25">
      <c r="A1888" s="9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V1888" s="51">
        <f t="shared" si="351"/>
        <v>0</v>
      </c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</row>
    <row r="1889" spans="1:51" s="51" customFormat="1" x14ac:dyDescent="0.25">
      <c r="A1889" s="9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V1889" s="51">
        <f t="shared" si="351"/>
        <v>0</v>
      </c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</row>
    <row r="1890" spans="1:51" s="51" customFormat="1" x14ac:dyDescent="0.25">
      <c r="A1890" s="9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V1890" s="51">
        <f t="shared" si="351"/>
        <v>0</v>
      </c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</row>
    <row r="1891" spans="1:51" s="51" customFormat="1" x14ac:dyDescent="0.25">
      <c r="A1891" s="9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V1891" s="51">
        <f t="shared" si="351"/>
        <v>0</v>
      </c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</row>
    <row r="1892" spans="1:51" s="51" customFormat="1" x14ac:dyDescent="0.25">
      <c r="A1892" s="9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V1892" s="51">
        <f t="shared" si="351"/>
        <v>0</v>
      </c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</row>
    <row r="1893" spans="1:51" s="51" customFormat="1" x14ac:dyDescent="0.25">
      <c r="A1893" s="9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V1893" s="51">
        <f t="shared" si="351"/>
        <v>0</v>
      </c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</row>
    <row r="1894" spans="1:51" s="51" customFormat="1" x14ac:dyDescent="0.25">
      <c r="A1894" s="9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V1894" s="51">
        <f t="shared" si="351"/>
        <v>0</v>
      </c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</row>
    <row r="1895" spans="1:51" s="51" customFormat="1" x14ac:dyDescent="0.25">
      <c r="A1895" s="9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V1895" s="51">
        <f t="shared" si="351"/>
        <v>0</v>
      </c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</row>
    <row r="1896" spans="1:51" s="51" customFormat="1" x14ac:dyDescent="0.25">
      <c r="A1896" s="9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V1896" s="51">
        <f t="shared" si="351"/>
        <v>0</v>
      </c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</row>
    <row r="1897" spans="1:51" s="51" customFormat="1" x14ac:dyDescent="0.25">
      <c r="A1897" s="9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V1897" s="51">
        <f t="shared" si="351"/>
        <v>0</v>
      </c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</row>
    <row r="1898" spans="1:51" s="51" customFormat="1" x14ac:dyDescent="0.25">
      <c r="A1898" s="9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V1898" s="51">
        <f t="shared" si="351"/>
        <v>0</v>
      </c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</row>
    <row r="1899" spans="1:51" s="51" customFormat="1" x14ac:dyDescent="0.25">
      <c r="A1899" s="9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V1899" s="51">
        <f t="shared" si="351"/>
        <v>0</v>
      </c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</row>
    <row r="1900" spans="1:51" s="51" customFormat="1" x14ac:dyDescent="0.25">
      <c r="A1900" s="9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V1900" s="51">
        <f t="shared" si="351"/>
        <v>0</v>
      </c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</row>
    <row r="1901" spans="1:51" s="51" customFormat="1" x14ac:dyDescent="0.25">
      <c r="A1901" s="9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V1901" s="51">
        <f t="shared" si="351"/>
        <v>0</v>
      </c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</row>
    <row r="1902" spans="1:51" s="51" customFormat="1" x14ac:dyDescent="0.25">
      <c r="A1902" s="9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V1902" s="51">
        <f t="shared" si="351"/>
        <v>0</v>
      </c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</row>
    <row r="1903" spans="1:51" s="51" customFormat="1" x14ac:dyDescent="0.25">
      <c r="A1903" s="9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V1903" s="51">
        <f t="shared" si="351"/>
        <v>0</v>
      </c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</row>
    <row r="1904" spans="1:51" s="51" customFormat="1" x14ac:dyDescent="0.25">
      <c r="A1904" s="9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V1904" s="51">
        <f t="shared" si="351"/>
        <v>0</v>
      </c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</row>
    <row r="1905" spans="1:51" s="51" customFormat="1" x14ac:dyDescent="0.25">
      <c r="A1905" s="9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V1905" s="51">
        <f t="shared" si="351"/>
        <v>0</v>
      </c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</row>
    <row r="1906" spans="1:51" s="51" customFormat="1" x14ac:dyDescent="0.25">
      <c r="A1906" s="9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V1906" s="51">
        <f t="shared" si="351"/>
        <v>0</v>
      </c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</row>
    <row r="1907" spans="1:51" s="51" customFormat="1" x14ac:dyDescent="0.25">
      <c r="A1907" s="9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V1907" s="51">
        <f t="shared" si="351"/>
        <v>0</v>
      </c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</row>
    <row r="1908" spans="1:51" s="51" customFormat="1" x14ac:dyDescent="0.25">
      <c r="A1908" s="9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V1908" s="51">
        <f t="shared" si="351"/>
        <v>0</v>
      </c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</row>
    <row r="1909" spans="1:51" s="51" customFormat="1" x14ac:dyDescent="0.25">
      <c r="A1909" s="9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V1909" s="51">
        <f t="shared" si="351"/>
        <v>0</v>
      </c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</row>
    <row r="1910" spans="1:51" s="51" customFormat="1" x14ac:dyDescent="0.25">
      <c r="A1910" s="9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V1910" s="51">
        <f t="shared" si="351"/>
        <v>0</v>
      </c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</row>
    <row r="1911" spans="1:51" s="51" customFormat="1" x14ac:dyDescent="0.25">
      <c r="A1911" s="9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V1911" s="51">
        <f t="shared" si="351"/>
        <v>0</v>
      </c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</row>
    <row r="1912" spans="1:51" s="51" customFormat="1" x14ac:dyDescent="0.25">
      <c r="A1912" s="9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V1912" s="51">
        <f t="shared" si="351"/>
        <v>0</v>
      </c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</row>
    <row r="1913" spans="1:51" s="51" customFormat="1" x14ac:dyDescent="0.25">
      <c r="A1913" s="9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V1913" s="51">
        <f t="shared" ref="V1913:V1941" si="352">$AY$1*H1915</f>
        <v>0</v>
      </c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</row>
    <row r="1914" spans="1:51" s="51" customFormat="1" x14ac:dyDescent="0.25">
      <c r="A1914" s="9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V1914" s="51">
        <f t="shared" si="352"/>
        <v>0</v>
      </c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</row>
    <row r="1915" spans="1:51" s="51" customFormat="1" x14ac:dyDescent="0.25">
      <c r="A1915" s="9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V1915" s="51">
        <f t="shared" si="352"/>
        <v>0</v>
      </c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</row>
    <row r="1916" spans="1:51" s="51" customFormat="1" x14ac:dyDescent="0.25">
      <c r="A1916" s="9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V1916" s="51">
        <f t="shared" si="352"/>
        <v>0</v>
      </c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</row>
    <row r="1917" spans="1:51" s="51" customFormat="1" x14ac:dyDescent="0.25">
      <c r="A1917" s="9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V1917" s="51">
        <f t="shared" si="352"/>
        <v>0</v>
      </c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</row>
    <row r="1918" spans="1:51" s="51" customFormat="1" x14ac:dyDescent="0.25">
      <c r="A1918" s="9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V1918" s="51">
        <f t="shared" si="352"/>
        <v>0</v>
      </c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</row>
    <row r="1919" spans="1:51" s="51" customFormat="1" x14ac:dyDescent="0.25">
      <c r="A1919" s="9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V1919" s="51">
        <f t="shared" si="352"/>
        <v>0</v>
      </c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</row>
    <row r="1920" spans="1:51" s="51" customFormat="1" x14ac:dyDescent="0.25">
      <c r="A1920" s="9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V1920" s="51">
        <f t="shared" si="352"/>
        <v>0</v>
      </c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</row>
    <row r="1921" spans="1:51" s="51" customFormat="1" x14ac:dyDescent="0.25">
      <c r="A1921" s="9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V1921" s="51">
        <f t="shared" si="352"/>
        <v>0</v>
      </c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</row>
    <row r="1922" spans="1:51" s="51" customFormat="1" x14ac:dyDescent="0.25">
      <c r="A1922" s="9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V1922" s="51">
        <f t="shared" si="352"/>
        <v>0</v>
      </c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</row>
    <row r="1923" spans="1:51" s="51" customFormat="1" x14ac:dyDescent="0.25">
      <c r="A1923" s="9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V1923" s="51">
        <f t="shared" si="352"/>
        <v>0</v>
      </c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</row>
    <row r="1924" spans="1:51" s="51" customFormat="1" x14ac:dyDescent="0.25">
      <c r="A1924" s="9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V1924" s="51">
        <f t="shared" si="352"/>
        <v>0</v>
      </c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</row>
    <row r="1925" spans="1:51" s="51" customFormat="1" x14ac:dyDescent="0.25">
      <c r="A1925" s="9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V1925" s="51">
        <f t="shared" si="352"/>
        <v>0</v>
      </c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</row>
    <row r="1926" spans="1:51" s="51" customFormat="1" x14ac:dyDescent="0.25">
      <c r="A1926" s="9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V1926" s="51">
        <f t="shared" si="352"/>
        <v>0</v>
      </c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</row>
    <row r="1927" spans="1:51" s="51" customFormat="1" x14ac:dyDescent="0.25">
      <c r="A1927" s="9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V1927" s="51">
        <f t="shared" si="352"/>
        <v>0</v>
      </c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</row>
    <row r="1928" spans="1:51" s="51" customFormat="1" x14ac:dyDescent="0.25">
      <c r="A1928" s="9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V1928" s="51">
        <f t="shared" si="352"/>
        <v>0</v>
      </c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</row>
    <row r="1929" spans="1:51" s="51" customFormat="1" x14ac:dyDescent="0.25">
      <c r="A1929" s="9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V1929" s="51">
        <f t="shared" si="352"/>
        <v>0</v>
      </c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</row>
    <row r="1930" spans="1:51" s="51" customFormat="1" x14ac:dyDescent="0.25">
      <c r="A1930" s="9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V1930" s="51">
        <f t="shared" si="352"/>
        <v>0</v>
      </c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</row>
    <row r="1931" spans="1:51" s="51" customFormat="1" x14ac:dyDescent="0.25">
      <c r="A1931" s="9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V1931" s="51">
        <f t="shared" si="352"/>
        <v>0</v>
      </c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</row>
    <row r="1932" spans="1:51" s="51" customFormat="1" x14ac:dyDescent="0.25">
      <c r="A1932" s="9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V1932" s="51">
        <f t="shared" si="352"/>
        <v>0</v>
      </c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</row>
    <row r="1933" spans="1:51" s="51" customFormat="1" x14ac:dyDescent="0.25">
      <c r="A1933" s="9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V1933" s="51">
        <f t="shared" si="352"/>
        <v>0</v>
      </c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</row>
    <row r="1934" spans="1:51" s="51" customFormat="1" x14ac:dyDescent="0.25">
      <c r="A1934" s="9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V1934" s="51">
        <f t="shared" si="352"/>
        <v>0</v>
      </c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</row>
    <row r="1935" spans="1:51" s="51" customFormat="1" x14ac:dyDescent="0.25">
      <c r="A1935" s="9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V1935" s="51">
        <f t="shared" si="352"/>
        <v>0</v>
      </c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</row>
    <row r="1936" spans="1:51" s="51" customFormat="1" x14ac:dyDescent="0.25">
      <c r="A1936" s="9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V1936" s="51">
        <f t="shared" si="352"/>
        <v>0</v>
      </c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</row>
    <row r="1937" spans="1:51" s="51" customFormat="1" x14ac:dyDescent="0.25">
      <c r="A1937" s="9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V1937" s="51">
        <f t="shared" si="352"/>
        <v>0</v>
      </c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</row>
    <row r="1938" spans="1:51" s="51" customFormat="1" x14ac:dyDescent="0.25">
      <c r="A1938" s="9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V1938" s="51">
        <f t="shared" si="352"/>
        <v>0</v>
      </c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</row>
    <row r="1939" spans="1:51" s="51" customFormat="1" x14ac:dyDescent="0.25">
      <c r="A1939" s="9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V1939" s="51">
        <f t="shared" si="352"/>
        <v>0</v>
      </c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</row>
    <row r="1940" spans="1:51" s="51" customFormat="1" x14ac:dyDescent="0.25">
      <c r="A1940" s="9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V1940" s="51">
        <f t="shared" si="352"/>
        <v>0</v>
      </c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</row>
    <row r="1941" spans="1:51" s="51" customFormat="1" x14ac:dyDescent="0.25">
      <c r="A1941" s="9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V1941" s="51">
        <f t="shared" si="352"/>
        <v>0</v>
      </c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</row>
  </sheetData>
  <mergeCells count="1123">
    <mergeCell ref="A4:T4"/>
    <mergeCell ref="F8:F12"/>
    <mergeCell ref="G8:G12"/>
    <mergeCell ref="H8:H12"/>
    <mergeCell ref="I8:I12"/>
    <mergeCell ref="J8:J12"/>
    <mergeCell ref="O1:R1"/>
    <mergeCell ref="S1:T2"/>
    <mergeCell ref="F2:F3"/>
    <mergeCell ref="G2:H2"/>
    <mergeCell ref="I2:J2"/>
    <mergeCell ref="K2:L2"/>
    <mergeCell ref="M2:N2"/>
    <mergeCell ref="O2:P2"/>
    <mergeCell ref="Q2:R2"/>
    <mergeCell ref="A1:A3"/>
    <mergeCell ref="B1:B3"/>
    <mergeCell ref="C1:C3"/>
    <mergeCell ref="D1:E2"/>
    <mergeCell ref="F1:J1"/>
    <mergeCell ref="K1:N1"/>
    <mergeCell ref="B31:B32"/>
    <mergeCell ref="F53:F55"/>
    <mergeCell ref="G53:G55"/>
    <mergeCell ref="H53:H55"/>
    <mergeCell ref="I53:I55"/>
    <mergeCell ref="J53:J55"/>
    <mergeCell ref="S18:T18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I16:I18"/>
    <mergeCell ref="J16:J18"/>
    <mergeCell ref="K16:K18"/>
    <mergeCell ref="L16:L18"/>
    <mergeCell ref="M16:M18"/>
    <mergeCell ref="N16:N18"/>
    <mergeCell ref="D13:D46"/>
    <mergeCell ref="E13:E46"/>
    <mergeCell ref="C16:C18"/>
    <mergeCell ref="F16:F18"/>
    <mergeCell ref="G16:G18"/>
    <mergeCell ref="H16:H18"/>
    <mergeCell ref="F66:R66"/>
    <mergeCell ref="S66:T66"/>
    <mergeCell ref="D69:D80"/>
    <mergeCell ref="E69:E80"/>
    <mergeCell ref="C70:C74"/>
    <mergeCell ref="F70:F75"/>
    <mergeCell ref="G70:G75"/>
    <mergeCell ref="H70:H75"/>
    <mergeCell ref="I70:I75"/>
    <mergeCell ref="J70:J75"/>
    <mergeCell ref="K53:K55"/>
    <mergeCell ref="L53:L55"/>
    <mergeCell ref="M53:M55"/>
    <mergeCell ref="N53:N55"/>
    <mergeCell ref="F56:F58"/>
    <mergeCell ref="G56:G58"/>
    <mergeCell ref="H56:H58"/>
    <mergeCell ref="I56:I58"/>
    <mergeCell ref="J56:J58"/>
    <mergeCell ref="L77:L79"/>
    <mergeCell ref="M77:M79"/>
    <mergeCell ref="N77:N79"/>
    <mergeCell ref="O73:R73"/>
    <mergeCell ref="S73:T73"/>
    <mergeCell ref="O74:R74"/>
    <mergeCell ref="S74:T74"/>
    <mergeCell ref="F77:F79"/>
    <mergeCell ref="G77:G79"/>
    <mergeCell ref="H77:H79"/>
    <mergeCell ref="I77:I79"/>
    <mergeCell ref="J77:J79"/>
    <mergeCell ref="K77:K79"/>
    <mergeCell ref="K70:K74"/>
    <mergeCell ref="L70:L74"/>
    <mergeCell ref="M70:M74"/>
    <mergeCell ref="N70:N74"/>
    <mergeCell ref="O70:R70"/>
    <mergeCell ref="S70:T70"/>
    <mergeCell ref="O71:R71"/>
    <mergeCell ref="S71:T71"/>
    <mergeCell ref="O72:R72"/>
    <mergeCell ref="S72:T72"/>
    <mergeCell ref="N83:N86"/>
    <mergeCell ref="F91:F95"/>
    <mergeCell ref="G91:G95"/>
    <mergeCell ref="H91:H95"/>
    <mergeCell ref="I91:I95"/>
    <mergeCell ref="J91:J95"/>
    <mergeCell ref="K91:K95"/>
    <mergeCell ref="L91:L95"/>
    <mergeCell ref="M91:M95"/>
    <mergeCell ref="N91:N95"/>
    <mergeCell ref="M81:M82"/>
    <mergeCell ref="N81:N82"/>
    <mergeCell ref="F83:F86"/>
    <mergeCell ref="G83:G86"/>
    <mergeCell ref="H83:H86"/>
    <mergeCell ref="I83:I86"/>
    <mergeCell ref="J83:J86"/>
    <mergeCell ref="K83:K86"/>
    <mergeCell ref="L83:L86"/>
    <mergeCell ref="M83:M86"/>
    <mergeCell ref="F81:F82"/>
    <mergeCell ref="G81:G82"/>
    <mergeCell ref="H81:H82"/>
    <mergeCell ref="I81:I82"/>
    <mergeCell ref="J81:J82"/>
    <mergeCell ref="K81:K82"/>
    <mergeCell ref="L81:L82"/>
    <mergeCell ref="C125:C127"/>
    <mergeCell ref="F125:F127"/>
    <mergeCell ref="G125:G127"/>
    <mergeCell ref="H125:H127"/>
    <mergeCell ref="I125:I127"/>
    <mergeCell ref="L103:L107"/>
    <mergeCell ref="M103:M107"/>
    <mergeCell ref="N103:N107"/>
    <mergeCell ref="C105:C107"/>
    <mergeCell ref="O105:T105"/>
    <mergeCell ref="O106:T106"/>
    <mergeCell ref="F103:F107"/>
    <mergeCell ref="G103:G107"/>
    <mergeCell ref="H103:H107"/>
    <mergeCell ref="I103:I107"/>
    <mergeCell ref="J103:J107"/>
    <mergeCell ref="K103:K107"/>
    <mergeCell ref="O138:R138"/>
    <mergeCell ref="S138:T138"/>
    <mergeCell ref="F150:F151"/>
    <mergeCell ref="G150:G151"/>
    <mergeCell ref="H150:H151"/>
    <mergeCell ref="I150:I151"/>
    <mergeCell ref="J150:J151"/>
    <mergeCell ref="J125:J127"/>
    <mergeCell ref="K125:K127"/>
    <mergeCell ref="L125:L127"/>
    <mergeCell ref="M125:M127"/>
    <mergeCell ref="N125:N127"/>
    <mergeCell ref="O125:T125"/>
    <mergeCell ref="S126:T126"/>
    <mergeCell ref="O127:R127"/>
    <mergeCell ref="S127:T127"/>
    <mergeCell ref="F121:F122"/>
    <mergeCell ref="G121:G122"/>
    <mergeCell ref="H121:H122"/>
    <mergeCell ref="I121:I122"/>
    <mergeCell ref="J121:J122"/>
    <mergeCell ref="C193:C194"/>
    <mergeCell ref="C199:C201"/>
    <mergeCell ref="F199:J199"/>
    <mergeCell ref="K199:N199"/>
    <mergeCell ref="O199:R199"/>
    <mergeCell ref="S199:T199"/>
    <mergeCell ref="F200:J200"/>
    <mergeCell ref="K200:N200"/>
    <mergeCell ref="O200:R200"/>
    <mergeCell ref="S200:T200"/>
    <mergeCell ref="L154:L156"/>
    <mergeCell ref="M154:M156"/>
    <mergeCell ref="N154:N156"/>
    <mergeCell ref="K184:K186"/>
    <mergeCell ref="L184:L186"/>
    <mergeCell ref="M184:M186"/>
    <mergeCell ref="N184:N186"/>
    <mergeCell ref="F154:F156"/>
    <mergeCell ref="G154:G156"/>
    <mergeCell ref="H154:H156"/>
    <mergeCell ref="I154:I156"/>
    <mergeCell ref="J154:J156"/>
    <mergeCell ref="K154:K156"/>
    <mergeCell ref="L207:L211"/>
    <mergeCell ref="M207:M211"/>
    <mergeCell ref="N207:N211"/>
    <mergeCell ref="F215:F217"/>
    <mergeCell ref="G215:G217"/>
    <mergeCell ref="H215:H217"/>
    <mergeCell ref="I215:I217"/>
    <mergeCell ref="J215:J217"/>
    <mergeCell ref="F201:J201"/>
    <mergeCell ref="K201:N201"/>
    <mergeCell ref="O201:R201"/>
    <mergeCell ref="S201:T201"/>
    <mergeCell ref="F207:F211"/>
    <mergeCell ref="G207:G211"/>
    <mergeCell ref="H207:H211"/>
    <mergeCell ref="I207:I211"/>
    <mergeCell ref="J207:J211"/>
    <mergeCell ref="K207:K211"/>
    <mergeCell ref="K238:K239"/>
    <mergeCell ref="L238:L239"/>
    <mergeCell ref="M238:M239"/>
    <mergeCell ref="N238:N239"/>
    <mergeCell ref="F247:F249"/>
    <mergeCell ref="G247:G249"/>
    <mergeCell ref="H247:H249"/>
    <mergeCell ref="I247:I249"/>
    <mergeCell ref="J247:J249"/>
    <mergeCell ref="L225:L227"/>
    <mergeCell ref="M225:M227"/>
    <mergeCell ref="N225:N227"/>
    <mergeCell ref="F230:F231"/>
    <mergeCell ref="G230:G231"/>
    <mergeCell ref="H230:H231"/>
    <mergeCell ref="I230:I231"/>
    <mergeCell ref="J230:J231"/>
    <mergeCell ref="F225:F227"/>
    <mergeCell ref="G225:G227"/>
    <mergeCell ref="H225:H227"/>
    <mergeCell ref="I225:I227"/>
    <mergeCell ref="J225:J227"/>
    <mergeCell ref="K225:K227"/>
    <mergeCell ref="D285:D309"/>
    <mergeCell ref="E285:E309"/>
    <mergeCell ref="F288:J288"/>
    <mergeCell ref="K288:N288"/>
    <mergeCell ref="O288:R288"/>
    <mergeCell ref="S288:T288"/>
    <mergeCell ref="K295:K296"/>
    <mergeCell ref="L295:L296"/>
    <mergeCell ref="M295:M296"/>
    <mergeCell ref="N295:N296"/>
    <mergeCell ref="L260:L265"/>
    <mergeCell ref="M260:M265"/>
    <mergeCell ref="N260:N265"/>
    <mergeCell ref="F277:F278"/>
    <mergeCell ref="G277:G278"/>
    <mergeCell ref="H277:H278"/>
    <mergeCell ref="I277:I278"/>
    <mergeCell ref="J277:J278"/>
    <mergeCell ref="K277:K278"/>
    <mergeCell ref="L277:L278"/>
    <mergeCell ref="F260:F265"/>
    <mergeCell ref="G260:G265"/>
    <mergeCell ref="H260:H265"/>
    <mergeCell ref="I260:I265"/>
    <mergeCell ref="J260:J265"/>
    <mergeCell ref="K260:K265"/>
    <mergeCell ref="M306:M309"/>
    <mergeCell ref="N306:N309"/>
    <mergeCell ref="F312:F313"/>
    <mergeCell ref="G312:G313"/>
    <mergeCell ref="H312:H313"/>
    <mergeCell ref="I312:I313"/>
    <mergeCell ref="J312:J313"/>
    <mergeCell ref="L298:L299"/>
    <mergeCell ref="M298:M299"/>
    <mergeCell ref="N298:N299"/>
    <mergeCell ref="F306:F309"/>
    <mergeCell ref="G306:G309"/>
    <mergeCell ref="H306:H309"/>
    <mergeCell ref="I306:I309"/>
    <mergeCell ref="J306:J309"/>
    <mergeCell ref="K306:K309"/>
    <mergeCell ref="L306:L309"/>
    <mergeCell ref="F298:F299"/>
    <mergeCell ref="G298:G299"/>
    <mergeCell ref="H298:H299"/>
    <mergeCell ref="I298:I299"/>
    <mergeCell ref="J298:J299"/>
    <mergeCell ref="K298:K299"/>
    <mergeCell ref="F330:J330"/>
    <mergeCell ref="K330:N330"/>
    <mergeCell ref="O330:T330"/>
    <mergeCell ref="F339:F340"/>
    <mergeCell ref="G339:G340"/>
    <mergeCell ref="H339:H340"/>
    <mergeCell ref="I339:I340"/>
    <mergeCell ref="J339:J340"/>
    <mergeCell ref="F319:F321"/>
    <mergeCell ref="G319:G321"/>
    <mergeCell ref="H319:H321"/>
    <mergeCell ref="I319:I321"/>
    <mergeCell ref="J319:J321"/>
    <mergeCell ref="F323:F324"/>
    <mergeCell ref="G323:G324"/>
    <mergeCell ref="H323:H324"/>
    <mergeCell ref="I323:I324"/>
    <mergeCell ref="J323:J324"/>
    <mergeCell ref="I358:I361"/>
    <mergeCell ref="J358:J361"/>
    <mergeCell ref="C361:C362"/>
    <mergeCell ref="K361:N361"/>
    <mergeCell ref="O361:R361"/>
    <mergeCell ref="K362:N362"/>
    <mergeCell ref="F355:F356"/>
    <mergeCell ref="G355:G356"/>
    <mergeCell ref="H355:H356"/>
    <mergeCell ref="I355:I356"/>
    <mergeCell ref="J355:J356"/>
    <mergeCell ref="D357:D366"/>
    <mergeCell ref="E357:E366"/>
    <mergeCell ref="F358:F361"/>
    <mergeCell ref="G358:G361"/>
    <mergeCell ref="H358:H361"/>
    <mergeCell ref="C343:C345"/>
    <mergeCell ref="K343:N343"/>
    <mergeCell ref="F344:J344"/>
    <mergeCell ref="K344:N344"/>
    <mergeCell ref="F345:J345"/>
    <mergeCell ref="K345:N345"/>
    <mergeCell ref="L365:L366"/>
    <mergeCell ref="M365:M366"/>
    <mergeCell ref="N365:N366"/>
    <mergeCell ref="F367:F370"/>
    <mergeCell ref="G367:G370"/>
    <mergeCell ref="H367:H370"/>
    <mergeCell ref="I367:I370"/>
    <mergeCell ref="J367:J370"/>
    <mergeCell ref="F365:F366"/>
    <mergeCell ref="G365:G366"/>
    <mergeCell ref="H365:H366"/>
    <mergeCell ref="I365:I366"/>
    <mergeCell ref="J365:J366"/>
    <mergeCell ref="K365:K366"/>
    <mergeCell ref="S362:T362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N363:N364"/>
    <mergeCell ref="L389:L392"/>
    <mergeCell ref="M389:M392"/>
    <mergeCell ref="N389:N392"/>
    <mergeCell ref="O389:R389"/>
    <mergeCell ref="O390:T390"/>
    <mergeCell ref="F410:F414"/>
    <mergeCell ref="G410:G414"/>
    <mergeCell ref="H410:H414"/>
    <mergeCell ref="I410:I414"/>
    <mergeCell ref="J410:J414"/>
    <mergeCell ref="C388:C390"/>
    <mergeCell ref="F388:J388"/>
    <mergeCell ref="K388:N388"/>
    <mergeCell ref="O388:R388"/>
    <mergeCell ref="F389:F392"/>
    <mergeCell ref="G389:G392"/>
    <mergeCell ref="H389:H392"/>
    <mergeCell ref="I389:I392"/>
    <mergeCell ref="J389:J392"/>
    <mergeCell ref="K389:K392"/>
    <mergeCell ref="O427:R427"/>
    <mergeCell ref="S427:T427"/>
    <mergeCell ref="F428:J428"/>
    <mergeCell ref="K428:N428"/>
    <mergeCell ref="O428:R428"/>
    <mergeCell ref="S428:T428"/>
    <mergeCell ref="F421:F422"/>
    <mergeCell ref="G421:G422"/>
    <mergeCell ref="H421:H422"/>
    <mergeCell ref="I421:I422"/>
    <mergeCell ref="J421:J422"/>
    <mergeCell ref="C427:C428"/>
    <mergeCell ref="F427:J427"/>
    <mergeCell ref="F417:F418"/>
    <mergeCell ref="G417:G418"/>
    <mergeCell ref="H417:H418"/>
    <mergeCell ref="I417:I418"/>
    <mergeCell ref="J417:J418"/>
    <mergeCell ref="F419:F420"/>
    <mergeCell ref="G419:G420"/>
    <mergeCell ref="H419:H420"/>
    <mergeCell ref="I419:I420"/>
    <mergeCell ref="J419:J420"/>
    <mergeCell ref="K440:K441"/>
    <mergeCell ref="L440:L441"/>
    <mergeCell ref="M440:M441"/>
    <mergeCell ref="N440:N441"/>
    <mergeCell ref="F463:J463"/>
    <mergeCell ref="K463:N463"/>
    <mergeCell ref="F429:F430"/>
    <mergeCell ref="G429:G430"/>
    <mergeCell ref="H429:H430"/>
    <mergeCell ref="I429:I430"/>
    <mergeCell ref="J429:J430"/>
    <mergeCell ref="F440:F441"/>
    <mergeCell ref="G440:G441"/>
    <mergeCell ref="H440:H441"/>
    <mergeCell ref="I440:I441"/>
    <mergeCell ref="J440:J441"/>
    <mergeCell ref="K427:N427"/>
    <mergeCell ref="G497:G498"/>
    <mergeCell ref="H497:H498"/>
    <mergeCell ref="K499:N499"/>
    <mergeCell ref="O499:R499"/>
    <mergeCell ref="O500:R500"/>
    <mergeCell ref="S500:T500"/>
    <mergeCell ref="G477:H477"/>
    <mergeCell ref="K477:L477"/>
    <mergeCell ref="O477:P477"/>
    <mergeCell ref="S477:T477"/>
    <mergeCell ref="A478:T478"/>
    <mergeCell ref="F482:F485"/>
    <mergeCell ref="G482:G485"/>
    <mergeCell ref="H482:H485"/>
    <mergeCell ref="I482:I485"/>
    <mergeCell ref="J482:J485"/>
    <mergeCell ref="O463:T463"/>
    <mergeCell ref="F472:F473"/>
    <mergeCell ref="G472:G473"/>
    <mergeCell ref="H472:H473"/>
    <mergeCell ref="I472:I473"/>
    <mergeCell ref="J472:J473"/>
    <mergeCell ref="K537:K538"/>
    <mergeCell ref="L537:L538"/>
    <mergeCell ref="M537:M538"/>
    <mergeCell ref="N537:N538"/>
    <mergeCell ref="O538:R538"/>
    <mergeCell ref="F561:J561"/>
    <mergeCell ref="K561:N561"/>
    <mergeCell ref="C537:C538"/>
    <mergeCell ref="F537:F541"/>
    <mergeCell ref="G537:G541"/>
    <mergeCell ref="H537:H541"/>
    <mergeCell ref="I537:I541"/>
    <mergeCell ref="J537:J541"/>
    <mergeCell ref="K501:N501"/>
    <mergeCell ref="O501:R501"/>
    <mergeCell ref="S501:T501"/>
    <mergeCell ref="D528:D544"/>
    <mergeCell ref="E528:E544"/>
    <mergeCell ref="F534:F536"/>
    <mergeCell ref="G534:G536"/>
    <mergeCell ref="H534:H536"/>
    <mergeCell ref="I534:I536"/>
    <mergeCell ref="J534:J536"/>
    <mergeCell ref="K589:N589"/>
    <mergeCell ref="O589:T589"/>
    <mergeCell ref="S590:T590"/>
    <mergeCell ref="K591:N591"/>
    <mergeCell ref="O591:R591"/>
    <mergeCell ref="K592:N592"/>
    <mergeCell ref="O592:R592"/>
    <mergeCell ref="S592:T592"/>
    <mergeCell ref="F582:F596"/>
    <mergeCell ref="G582:G596"/>
    <mergeCell ref="H582:H596"/>
    <mergeCell ref="I582:I596"/>
    <mergeCell ref="J582:J596"/>
    <mergeCell ref="C589:C592"/>
    <mergeCell ref="S561:T561"/>
    <mergeCell ref="C572:C573"/>
    <mergeCell ref="F572:J572"/>
    <mergeCell ref="K572:N572"/>
    <mergeCell ref="O572:R572"/>
    <mergeCell ref="S572:T572"/>
    <mergeCell ref="F573:J573"/>
    <mergeCell ref="K573:N573"/>
    <mergeCell ref="O573:R573"/>
    <mergeCell ref="S573:T573"/>
    <mergeCell ref="K645:N645"/>
    <mergeCell ref="O645:R645"/>
    <mergeCell ref="S645:T645"/>
    <mergeCell ref="F655:F658"/>
    <mergeCell ref="G655:G658"/>
    <mergeCell ref="H655:H658"/>
    <mergeCell ref="I655:I658"/>
    <mergeCell ref="J655:J658"/>
    <mergeCell ref="F630:F632"/>
    <mergeCell ref="G630:G632"/>
    <mergeCell ref="H630:H632"/>
    <mergeCell ref="I630:I632"/>
    <mergeCell ref="J630:J632"/>
    <mergeCell ref="F645:J645"/>
    <mergeCell ref="K599:N599"/>
    <mergeCell ref="O599:R599"/>
    <mergeCell ref="S599:T599"/>
    <mergeCell ref="F620:J620"/>
    <mergeCell ref="K620:N620"/>
    <mergeCell ref="O620:R620"/>
    <mergeCell ref="K684:L684"/>
    <mergeCell ref="M684:N684"/>
    <mergeCell ref="O684:P684"/>
    <mergeCell ref="Q684:R684"/>
    <mergeCell ref="S684:T684"/>
    <mergeCell ref="A685:T685"/>
    <mergeCell ref="F680:F681"/>
    <mergeCell ref="G680:G681"/>
    <mergeCell ref="H680:H681"/>
    <mergeCell ref="I680:I681"/>
    <mergeCell ref="J680:J681"/>
    <mergeCell ref="G684:H684"/>
    <mergeCell ref="I684:J684"/>
    <mergeCell ref="K659:K661"/>
    <mergeCell ref="L659:L661"/>
    <mergeCell ref="K662:K663"/>
    <mergeCell ref="L662:L663"/>
    <mergeCell ref="F673:F674"/>
    <mergeCell ref="G673:G674"/>
    <mergeCell ref="H673:H674"/>
    <mergeCell ref="I673:I674"/>
    <mergeCell ref="J673:J674"/>
    <mergeCell ref="F704:F705"/>
    <mergeCell ref="G704:G705"/>
    <mergeCell ref="H704:H705"/>
    <mergeCell ref="I704:I705"/>
    <mergeCell ref="J704:J705"/>
    <mergeCell ref="F706:J706"/>
    <mergeCell ref="F699:J699"/>
    <mergeCell ref="K699:N699"/>
    <mergeCell ref="O699:R699"/>
    <mergeCell ref="S699:T699"/>
    <mergeCell ref="F701:F702"/>
    <mergeCell ref="G701:G702"/>
    <mergeCell ref="H701:H702"/>
    <mergeCell ref="I701:I702"/>
    <mergeCell ref="J701:J702"/>
    <mergeCell ref="F692:J692"/>
    <mergeCell ref="K692:N692"/>
    <mergeCell ref="O692:R692"/>
    <mergeCell ref="S692:T692"/>
    <mergeCell ref="F693:F694"/>
    <mergeCell ref="G693:G694"/>
    <mergeCell ref="H693:H694"/>
    <mergeCell ref="I693:I694"/>
    <mergeCell ref="J693:J694"/>
    <mergeCell ref="F708:J708"/>
    <mergeCell ref="K708:N708"/>
    <mergeCell ref="O708:R708"/>
    <mergeCell ref="S708:T708"/>
    <mergeCell ref="F709:J709"/>
    <mergeCell ref="K709:N709"/>
    <mergeCell ref="O709:R709"/>
    <mergeCell ref="S709:T709"/>
    <mergeCell ref="K706:N706"/>
    <mergeCell ref="O706:R706"/>
    <mergeCell ref="S706:T706"/>
    <mergeCell ref="C707:C712"/>
    <mergeCell ref="D707:D712"/>
    <mergeCell ref="E707:E712"/>
    <mergeCell ref="F707:J707"/>
    <mergeCell ref="K707:N707"/>
    <mergeCell ref="O707:R707"/>
    <mergeCell ref="S707:T707"/>
    <mergeCell ref="F712:J712"/>
    <mergeCell ref="K712:N712"/>
    <mergeCell ref="O712:R712"/>
    <mergeCell ref="S712:T712"/>
    <mergeCell ref="F713:F714"/>
    <mergeCell ref="G713:G714"/>
    <mergeCell ref="H713:H714"/>
    <mergeCell ref="I713:I714"/>
    <mergeCell ref="J713:J714"/>
    <mergeCell ref="F710:J710"/>
    <mergeCell ref="K710:N710"/>
    <mergeCell ref="O710:R710"/>
    <mergeCell ref="S710:T710"/>
    <mergeCell ref="F711:J711"/>
    <mergeCell ref="K711:N711"/>
    <mergeCell ref="O711:R711"/>
    <mergeCell ref="S711:T711"/>
    <mergeCell ref="K733:N733"/>
    <mergeCell ref="O733:R733"/>
    <mergeCell ref="S733:T733"/>
    <mergeCell ref="G737:H737"/>
    <mergeCell ref="I737:J737"/>
    <mergeCell ref="K737:L737"/>
    <mergeCell ref="M737:N737"/>
    <mergeCell ref="O737:P737"/>
    <mergeCell ref="Q737:R737"/>
    <mergeCell ref="S737:T737"/>
    <mergeCell ref="S719:T719"/>
    <mergeCell ref="A720:T720"/>
    <mergeCell ref="D727:D728"/>
    <mergeCell ref="E727:E728"/>
    <mergeCell ref="K728:N728"/>
    <mergeCell ref="O728:T728"/>
    <mergeCell ref="G719:H719"/>
    <mergeCell ref="I719:J719"/>
    <mergeCell ref="K719:L719"/>
    <mergeCell ref="M719:N719"/>
    <mergeCell ref="O719:P719"/>
    <mergeCell ref="Q719:R719"/>
    <mergeCell ref="L739:L741"/>
    <mergeCell ref="O741:R741"/>
    <mergeCell ref="S741:T741"/>
    <mergeCell ref="F742:F745"/>
    <mergeCell ref="G742:G745"/>
    <mergeCell ref="H742:H745"/>
    <mergeCell ref="I742:I745"/>
    <mergeCell ref="J742:J745"/>
    <mergeCell ref="K742:K745"/>
    <mergeCell ref="L742:L745"/>
    <mergeCell ref="A738:T738"/>
    <mergeCell ref="C739:C741"/>
    <mergeCell ref="D739:D741"/>
    <mergeCell ref="E739:E741"/>
    <mergeCell ref="F739:F740"/>
    <mergeCell ref="G739:G741"/>
    <mergeCell ref="H739:H741"/>
    <mergeCell ref="I739:I740"/>
    <mergeCell ref="J739:J740"/>
    <mergeCell ref="K739:K741"/>
    <mergeCell ref="O753:R753"/>
    <mergeCell ref="S753:T753"/>
    <mergeCell ref="F761:T761"/>
    <mergeCell ref="C763:C766"/>
    <mergeCell ref="D763:D766"/>
    <mergeCell ref="E763:E766"/>
    <mergeCell ref="G763:G766"/>
    <mergeCell ref="H763:H766"/>
    <mergeCell ref="K764:N764"/>
    <mergeCell ref="O764:R764"/>
    <mergeCell ref="G746:G752"/>
    <mergeCell ref="H746:H752"/>
    <mergeCell ref="K746:K752"/>
    <mergeCell ref="L746:L752"/>
    <mergeCell ref="C753:C754"/>
    <mergeCell ref="G753:G754"/>
    <mergeCell ref="H753:H754"/>
    <mergeCell ref="K753:N753"/>
    <mergeCell ref="S785:T785"/>
    <mergeCell ref="A786:T786"/>
    <mergeCell ref="F802:F803"/>
    <mergeCell ref="G802:G803"/>
    <mergeCell ref="H802:H803"/>
    <mergeCell ref="I802:I803"/>
    <mergeCell ref="J802:J803"/>
    <mergeCell ref="G785:H785"/>
    <mergeCell ref="I785:J785"/>
    <mergeCell ref="K785:L785"/>
    <mergeCell ref="M785:N785"/>
    <mergeCell ref="O785:P785"/>
    <mergeCell ref="Q785:R785"/>
    <mergeCell ref="S764:T764"/>
    <mergeCell ref="F769:F770"/>
    <mergeCell ref="G769:G770"/>
    <mergeCell ref="H769:H770"/>
    <mergeCell ref="I769:I770"/>
    <mergeCell ref="J769:J770"/>
    <mergeCell ref="S813:T813"/>
    <mergeCell ref="A814:T814"/>
    <mergeCell ref="D837:D839"/>
    <mergeCell ref="E837:E839"/>
    <mergeCell ref="O839:R839"/>
    <mergeCell ref="S839:T839"/>
    <mergeCell ref="G813:H813"/>
    <mergeCell ref="I813:J813"/>
    <mergeCell ref="K813:L813"/>
    <mergeCell ref="M813:N813"/>
    <mergeCell ref="O813:P813"/>
    <mergeCell ref="Q813:R813"/>
    <mergeCell ref="F804:J804"/>
    <mergeCell ref="O804:R804"/>
    <mergeCell ref="S804:T804"/>
    <mergeCell ref="F805:J805"/>
    <mergeCell ref="K805:N805"/>
    <mergeCell ref="O805:R805"/>
    <mergeCell ref="S805:T805"/>
    <mergeCell ref="A855:T855"/>
    <mergeCell ref="F859:F867"/>
    <mergeCell ref="G859:G867"/>
    <mergeCell ref="H859:H867"/>
    <mergeCell ref="I859:I867"/>
    <mergeCell ref="J859:J867"/>
    <mergeCell ref="D865:D872"/>
    <mergeCell ref="E865:E872"/>
    <mergeCell ref="K865:N865"/>
    <mergeCell ref="O865:R865"/>
    <mergeCell ref="I854:J854"/>
    <mergeCell ref="K854:L854"/>
    <mergeCell ref="M854:N854"/>
    <mergeCell ref="O854:P854"/>
    <mergeCell ref="Q854:R854"/>
    <mergeCell ref="S854:T854"/>
    <mergeCell ref="D840:D843"/>
    <mergeCell ref="E840:E843"/>
    <mergeCell ref="C842:C843"/>
    <mergeCell ref="G842:G843"/>
    <mergeCell ref="H842:H843"/>
    <mergeCell ref="G854:H854"/>
    <mergeCell ref="S879:T879"/>
    <mergeCell ref="A880:T880"/>
    <mergeCell ref="S881:T881"/>
    <mergeCell ref="D886:D887"/>
    <mergeCell ref="E886:E887"/>
    <mergeCell ref="G901:H901"/>
    <mergeCell ref="I901:J901"/>
    <mergeCell ref="K901:L901"/>
    <mergeCell ref="M901:N901"/>
    <mergeCell ref="O901:P901"/>
    <mergeCell ref="G879:H879"/>
    <mergeCell ref="I879:J879"/>
    <mergeCell ref="K879:L879"/>
    <mergeCell ref="M879:N879"/>
    <mergeCell ref="O879:P879"/>
    <mergeCell ref="Q879:R879"/>
    <mergeCell ref="S865:T865"/>
    <mergeCell ref="F868:F872"/>
    <mergeCell ref="G868:G872"/>
    <mergeCell ref="H868:H872"/>
    <mergeCell ref="I868:I872"/>
    <mergeCell ref="J868:J872"/>
    <mergeCell ref="C914:C915"/>
    <mergeCell ref="S914:T914"/>
    <mergeCell ref="S915:T915"/>
    <mergeCell ref="G924:H924"/>
    <mergeCell ref="K924:L924"/>
    <mergeCell ref="M924:N924"/>
    <mergeCell ref="O924:P924"/>
    <mergeCell ref="Q924:R924"/>
    <mergeCell ref="S924:T924"/>
    <mergeCell ref="K910:N910"/>
    <mergeCell ref="O910:P910"/>
    <mergeCell ref="S910:T910"/>
    <mergeCell ref="D911:D912"/>
    <mergeCell ref="E911:E912"/>
    <mergeCell ref="K913:N913"/>
    <mergeCell ref="S913:T913"/>
    <mergeCell ref="Q901:R901"/>
    <mergeCell ref="S901:T901"/>
    <mergeCell ref="A902:T902"/>
    <mergeCell ref="B908:B910"/>
    <mergeCell ref="D908:D910"/>
    <mergeCell ref="E908:E910"/>
    <mergeCell ref="K908:N908"/>
    <mergeCell ref="S908:T908"/>
    <mergeCell ref="K909:N909"/>
    <mergeCell ref="O909:T909"/>
    <mergeCell ref="M962:N962"/>
    <mergeCell ref="O962:P962"/>
    <mergeCell ref="Q962:R962"/>
    <mergeCell ref="S962:T962"/>
    <mergeCell ref="A963:T963"/>
    <mergeCell ref="O975:R975"/>
    <mergeCell ref="S975:T975"/>
    <mergeCell ref="F955:F956"/>
    <mergeCell ref="I955:I956"/>
    <mergeCell ref="J955:J956"/>
    <mergeCell ref="G962:H962"/>
    <mergeCell ref="I962:J962"/>
    <mergeCell ref="K962:L962"/>
    <mergeCell ref="A925:T925"/>
    <mergeCell ref="F942:J942"/>
    <mergeCell ref="K942:N942"/>
    <mergeCell ref="S942:T942"/>
    <mergeCell ref="F943:J943"/>
    <mergeCell ref="K943:N943"/>
    <mergeCell ref="O943:R943"/>
    <mergeCell ref="S1001:T1001"/>
    <mergeCell ref="A1002:T1002"/>
    <mergeCell ref="O1019:R1019"/>
    <mergeCell ref="S1019:T1019"/>
    <mergeCell ref="D1030:D1038"/>
    <mergeCell ref="E1030:E1038"/>
    <mergeCell ref="K1030:N1030"/>
    <mergeCell ref="O1030:R1030"/>
    <mergeCell ref="S1030:T1030"/>
    <mergeCell ref="G1001:H1001"/>
    <mergeCell ref="I1001:J1001"/>
    <mergeCell ref="K1001:L1001"/>
    <mergeCell ref="M1001:N1001"/>
    <mergeCell ref="O1001:P1001"/>
    <mergeCell ref="Q1001:R1001"/>
    <mergeCell ref="O976:R976"/>
    <mergeCell ref="S976:T976"/>
    <mergeCell ref="O980:R980"/>
    <mergeCell ref="S980:T980"/>
    <mergeCell ref="O984:R984"/>
    <mergeCell ref="S984:T984"/>
    <mergeCell ref="D1079:D1081"/>
    <mergeCell ref="E1079:E1081"/>
    <mergeCell ref="D1082:D1083"/>
    <mergeCell ref="E1082:E1083"/>
    <mergeCell ref="D1084:D1087"/>
    <mergeCell ref="E1084:E1087"/>
    <mergeCell ref="D1054:D1055"/>
    <mergeCell ref="E1054:E1055"/>
    <mergeCell ref="D1071:D1075"/>
    <mergeCell ref="E1071:E1075"/>
    <mergeCell ref="D1076:D1078"/>
    <mergeCell ref="E1076:E1078"/>
    <mergeCell ref="S1048:T1048"/>
    <mergeCell ref="A1049:T1049"/>
    <mergeCell ref="F1051:J1051"/>
    <mergeCell ref="O1051:R1051"/>
    <mergeCell ref="S1051:T1051"/>
    <mergeCell ref="F1052:J1052"/>
    <mergeCell ref="K1052:N1052"/>
    <mergeCell ref="S1052:T1052"/>
    <mergeCell ref="G1048:H1048"/>
    <mergeCell ref="I1048:J1048"/>
    <mergeCell ref="K1048:L1048"/>
    <mergeCell ref="M1048:N1048"/>
    <mergeCell ref="O1048:P1048"/>
    <mergeCell ref="Q1048:R1048"/>
    <mergeCell ref="G1101:H1101"/>
    <mergeCell ref="K1101:L1101"/>
    <mergeCell ref="O1101:P1101"/>
    <mergeCell ref="S1101:T1101"/>
    <mergeCell ref="A1102:T1102"/>
    <mergeCell ref="F1105:J1105"/>
    <mergeCell ref="K1105:N1105"/>
    <mergeCell ref="O1105:R1105"/>
    <mergeCell ref="S1105:T1105"/>
    <mergeCell ref="D1088:D1089"/>
    <mergeCell ref="E1088:E1089"/>
    <mergeCell ref="D1090:D1092"/>
    <mergeCell ref="E1090:E1092"/>
    <mergeCell ref="O1090:R1090"/>
    <mergeCell ref="S1090:T1090"/>
    <mergeCell ref="K1085:N1085"/>
    <mergeCell ref="F1086:F1087"/>
    <mergeCell ref="G1086:G1087"/>
    <mergeCell ref="H1086:H1087"/>
    <mergeCell ref="I1086:I1087"/>
    <mergeCell ref="J1086:J1087"/>
    <mergeCell ref="F1115:H1115"/>
    <mergeCell ref="K1115:N1115"/>
    <mergeCell ref="O1115:R1115"/>
    <mergeCell ref="S1115:T1115"/>
    <mergeCell ref="G1122:H1122"/>
    <mergeCell ref="I1122:J1122"/>
    <mergeCell ref="K1122:L1122"/>
    <mergeCell ref="M1122:N1122"/>
    <mergeCell ref="O1122:P1122"/>
    <mergeCell ref="Q1122:R1122"/>
    <mergeCell ref="O1106:T1106"/>
    <mergeCell ref="B1113:B1115"/>
    <mergeCell ref="D1113:D1114"/>
    <mergeCell ref="E1113:E1114"/>
    <mergeCell ref="K1113:N1113"/>
    <mergeCell ref="O1113:R1113"/>
    <mergeCell ref="S1113:T1113"/>
    <mergeCell ref="K1114:N1114"/>
    <mergeCell ref="O1114:R1114"/>
    <mergeCell ref="S1114:T1114"/>
    <mergeCell ref="B1154:B1155"/>
    <mergeCell ref="D1168:D1173"/>
    <mergeCell ref="E1168:E1173"/>
    <mergeCell ref="F1168:F1170"/>
    <mergeCell ref="G1168:G1170"/>
    <mergeCell ref="H1168:H1170"/>
    <mergeCell ref="M1147:M1150"/>
    <mergeCell ref="N1147:N1150"/>
    <mergeCell ref="O1147:R1147"/>
    <mergeCell ref="S1147:T1147"/>
    <mergeCell ref="O1148:T1148"/>
    <mergeCell ref="O1149:R1149"/>
    <mergeCell ref="S1149:T1149"/>
    <mergeCell ref="O1150:R1150"/>
    <mergeCell ref="S1122:T1122"/>
    <mergeCell ref="A1123:T1123"/>
    <mergeCell ref="C1147:C1150"/>
    <mergeCell ref="F1147:F1150"/>
    <mergeCell ref="G1147:G1150"/>
    <mergeCell ref="H1147:H1150"/>
    <mergeCell ref="I1147:I1150"/>
    <mergeCell ref="J1147:J1150"/>
    <mergeCell ref="K1147:K1150"/>
    <mergeCell ref="L1147:L1150"/>
    <mergeCell ref="L1182:L1183"/>
    <mergeCell ref="M1182:M1183"/>
    <mergeCell ref="N1182:N1183"/>
    <mergeCell ref="O1183:R1183"/>
    <mergeCell ref="S1183:T1183"/>
    <mergeCell ref="G1189:H1189"/>
    <mergeCell ref="K1189:L1189"/>
    <mergeCell ref="O1189:P1189"/>
    <mergeCell ref="S1189:T1189"/>
    <mergeCell ref="F1182:F1183"/>
    <mergeCell ref="G1182:G1183"/>
    <mergeCell ref="H1182:H1183"/>
    <mergeCell ref="I1182:I1183"/>
    <mergeCell ref="J1182:J1183"/>
    <mergeCell ref="K1182:K1183"/>
    <mergeCell ref="K1168:N1168"/>
    <mergeCell ref="S1168:T1168"/>
    <mergeCell ref="F1175:F1180"/>
    <mergeCell ref="G1175:G1180"/>
    <mergeCell ref="H1175:H1180"/>
    <mergeCell ref="I1175:I1180"/>
    <mergeCell ref="J1175:J1180"/>
    <mergeCell ref="S1178:S1180"/>
    <mergeCell ref="T1178:T1180"/>
    <mergeCell ref="O1197:R1197"/>
    <mergeCell ref="S1197:T1197"/>
    <mergeCell ref="D1199:D1200"/>
    <mergeCell ref="E1199:E1200"/>
    <mergeCell ref="F1199:J1199"/>
    <mergeCell ref="K1199:N1199"/>
    <mergeCell ref="O1199:R1199"/>
    <mergeCell ref="S1199:T1199"/>
    <mergeCell ref="A1190:T1190"/>
    <mergeCell ref="D1194:D1198"/>
    <mergeCell ref="E1194:E1198"/>
    <mergeCell ref="F1194:F1195"/>
    <mergeCell ref="G1194:G1195"/>
    <mergeCell ref="H1194:H1195"/>
    <mergeCell ref="I1194:I1195"/>
    <mergeCell ref="J1194:J1195"/>
    <mergeCell ref="K1194:K1195"/>
    <mergeCell ref="L1194:L1195"/>
    <mergeCell ref="A1208:T1208"/>
    <mergeCell ref="D1212:D1216"/>
    <mergeCell ref="E1212:E1216"/>
    <mergeCell ref="F1212:F1216"/>
    <mergeCell ref="G1212:G1216"/>
    <mergeCell ref="H1212:H1216"/>
    <mergeCell ref="I1212:I1216"/>
    <mergeCell ref="J1212:J1216"/>
    <mergeCell ref="K1212:K1216"/>
    <mergeCell ref="L1212:L1216"/>
    <mergeCell ref="F1204:H1204"/>
    <mergeCell ref="K1204:N1204"/>
    <mergeCell ref="O1204:R1204"/>
    <mergeCell ref="S1204:T1204"/>
    <mergeCell ref="G1207:H1207"/>
    <mergeCell ref="K1207:L1207"/>
    <mergeCell ref="O1207:P1207"/>
    <mergeCell ref="S1207:T1207"/>
    <mergeCell ref="L1228:L1236"/>
    <mergeCell ref="F1240:F1242"/>
    <mergeCell ref="G1240:G1242"/>
    <mergeCell ref="H1240:H1242"/>
    <mergeCell ref="I1240:I1242"/>
    <mergeCell ref="J1240:J1242"/>
    <mergeCell ref="K1240:K1242"/>
    <mergeCell ref="L1240:L1242"/>
    <mergeCell ref="F1228:F1236"/>
    <mergeCell ref="G1228:G1236"/>
    <mergeCell ref="H1228:H1236"/>
    <mergeCell ref="I1228:I1236"/>
    <mergeCell ref="J1228:J1236"/>
    <mergeCell ref="K1228:K1236"/>
    <mergeCell ref="O1212:R1212"/>
    <mergeCell ref="S1212:T1212"/>
    <mergeCell ref="F1217:F1222"/>
    <mergeCell ref="G1217:G1222"/>
    <mergeCell ref="H1217:H1222"/>
    <mergeCell ref="I1217:I1222"/>
    <mergeCell ref="J1217:J1222"/>
    <mergeCell ref="K1217:K1222"/>
    <mergeCell ref="L1217:L1222"/>
    <mergeCell ref="F1261:J1261"/>
    <mergeCell ref="K1261:N1261"/>
    <mergeCell ref="O1261:R1261"/>
    <mergeCell ref="S1261:T1261"/>
    <mergeCell ref="F1275:F1276"/>
    <mergeCell ref="G1275:G1276"/>
    <mergeCell ref="H1275:H1276"/>
    <mergeCell ref="I1275:I1276"/>
    <mergeCell ref="J1275:J1276"/>
    <mergeCell ref="K1275:K1276"/>
    <mergeCell ref="L1243:L1246"/>
    <mergeCell ref="F1248:F1252"/>
    <mergeCell ref="G1248:G1252"/>
    <mergeCell ref="H1248:H1252"/>
    <mergeCell ref="I1248:I1252"/>
    <mergeCell ref="J1248:J1252"/>
    <mergeCell ref="K1248:K1252"/>
    <mergeCell ref="L1248:L1252"/>
    <mergeCell ref="F1243:F1246"/>
    <mergeCell ref="G1243:G1246"/>
    <mergeCell ref="H1243:H1246"/>
    <mergeCell ref="I1243:I1246"/>
    <mergeCell ref="J1243:J1246"/>
    <mergeCell ref="K1243:K1246"/>
    <mergeCell ref="L1279:L1284"/>
    <mergeCell ref="F1285:J1285"/>
    <mergeCell ref="K1285:N1285"/>
    <mergeCell ref="F1294:F1295"/>
    <mergeCell ref="G1294:G1295"/>
    <mergeCell ref="H1294:H1295"/>
    <mergeCell ref="I1294:I1295"/>
    <mergeCell ref="J1294:J1295"/>
    <mergeCell ref="K1294:K1295"/>
    <mergeCell ref="L1294:L1295"/>
    <mergeCell ref="F1279:F1284"/>
    <mergeCell ref="G1279:G1284"/>
    <mergeCell ref="H1279:H1284"/>
    <mergeCell ref="I1279:I1284"/>
    <mergeCell ref="J1279:J1284"/>
    <mergeCell ref="K1279:K1284"/>
    <mergeCell ref="L1275:L1276"/>
    <mergeCell ref="F1277:F1278"/>
    <mergeCell ref="G1277:G1278"/>
    <mergeCell ref="H1277:H1278"/>
    <mergeCell ref="I1277:I1278"/>
    <mergeCell ref="J1277:J1278"/>
    <mergeCell ref="K1277:K1278"/>
    <mergeCell ref="L1277:L1278"/>
    <mergeCell ref="L1301:L1302"/>
    <mergeCell ref="G1306:H1306"/>
    <mergeCell ref="K1306:L1306"/>
    <mergeCell ref="O1306:P1306"/>
    <mergeCell ref="S1306:T1306"/>
    <mergeCell ref="A1307:T1307"/>
    <mergeCell ref="F1301:F1302"/>
    <mergeCell ref="G1301:G1302"/>
    <mergeCell ref="H1301:H1302"/>
    <mergeCell ref="I1301:I1302"/>
    <mergeCell ref="J1301:J1302"/>
    <mergeCell ref="K1301:K1302"/>
    <mergeCell ref="L1296:L1298"/>
    <mergeCell ref="F1299:F1300"/>
    <mergeCell ref="G1299:G1300"/>
    <mergeCell ref="H1299:H1300"/>
    <mergeCell ref="I1299:I1300"/>
    <mergeCell ref="J1299:J1300"/>
    <mergeCell ref="K1299:K1300"/>
    <mergeCell ref="L1299:L1300"/>
    <mergeCell ref="F1296:F1298"/>
    <mergeCell ref="G1296:G1298"/>
    <mergeCell ref="H1296:H1298"/>
    <mergeCell ref="I1296:I1298"/>
    <mergeCell ref="J1296:J1298"/>
    <mergeCell ref="K1296:K1298"/>
    <mergeCell ref="G1370:H1370"/>
    <mergeCell ref="K1370:L1370"/>
    <mergeCell ref="O1370:P1370"/>
    <mergeCell ref="S1370:T1370"/>
    <mergeCell ref="A1371:T1371"/>
    <mergeCell ref="S1379:T1379"/>
    <mergeCell ref="A1349:T1349"/>
    <mergeCell ref="D1356:D1359"/>
    <mergeCell ref="E1356:E1359"/>
    <mergeCell ref="F1364:J1364"/>
    <mergeCell ref="K1364:N1364"/>
    <mergeCell ref="O1364:R1364"/>
    <mergeCell ref="S1364:T1364"/>
    <mergeCell ref="S1327:T1327"/>
    <mergeCell ref="S1329:T1329"/>
    <mergeCell ref="O1334:R1334"/>
    <mergeCell ref="G1348:H1348"/>
    <mergeCell ref="K1348:L1348"/>
    <mergeCell ref="O1348:P1348"/>
    <mergeCell ref="S1348:T1348"/>
    <mergeCell ref="B1326:B1327"/>
    <mergeCell ref="F1326:J1326"/>
    <mergeCell ref="K1326:N1326"/>
    <mergeCell ref="O1326:R1326"/>
    <mergeCell ref="F1327:J1327"/>
    <mergeCell ref="K1327:N1327"/>
    <mergeCell ref="O1327:R1327"/>
    <mergeCell ref="A1405:T1405"/>
    <mergeCell ref="D1413:D1415"/>
    <mergeCell ref="E1413:E1415"/>
    <mergeCell ref="F1415:F1420"/>
    <mergeCell ref="I1415:I1420"/>
    <mergeCell ref="J1415:J1420"/>
    <mergeCell ref="G1416:G1418"/>
    <mergeCell ref="H1416:H1418"/>
    <mergeCell ref="K1416:K1418"/>
    <mergeCell ref="L1416:L1418"/>
    <mergeCell ref="D1395:D1397"/>
    <mergeCell ref="E1395:E1397"/>
    <mergeCell ref="G1404:H1404"/>
    <mergeCell ref="K1404:L1404"/>
    <mergeCell ref="O1404:P1404"/>
    <mergeCell ref="S1404:T1404"/>
    <mergeCell ref="F1381:J1381"/>
    <mergeCell ref="K1381:N1381"/>
    <mergeCell ref="O1381:R1381"/>
    <mergeCell ref="S1381:T1381"/>
    <mergeCell ref="O1382:R1382"/>
    <mergeCell ref="S1382:T1382"/>
    <mergeCell ref="S1423:T1423"/>
    <mergeCell ref="F1424:J1424"/>
    <mergeCell ref="K1424:N1424"/>
    <mergeCell ref="O1424:R1424"/>
    <mergeCell ref="S1424:T1424"/>
    <mergeCell ref="O1425:R1425"/>
    <mergeCell ref="S1425:T1425"/>
    <mergeCell ref="O1419:R1419"/>
    <mergeCell ref="S1419:T1419"/>
    <mergeCell ref="B1422:B1425"/>
    <mergeCell ref="F1422:J1422"/>
    <mergeCell ref="K1422:N1422"/>
    <mergeCell ref="O1422:R1422"/>
    <mergeCell ref="S1422:T1422"/>
    <mergeCell ref="F1423:J1423"/>
    <mergeCell ref="K1423:N1423"/>
    <mergeCell ref="O1423:R1423"/>
    <mergeCell ref="K1435:N1435"/>
    <mergeCell ref="O1435:R1435"/>
    <mergeCell ref="F1436:J1436"/>
    <mergeCell ref="K1436:N1436"/>
    <mergeCell ref="O1436:R1436"/>
    <mergeCell ref="C1438:C1440"/>
    <mergeCell ref="D1438:D1440"/>
    <mergeCell ref="E1438:E1440"/>
    <mergeCell ref="F1438:J1438"/>
    <mergeCell ref="K1438:N1438"/>
    <mergeCell ref="G1431:H1431"/>
    <mergeCell ref="K1431:L1431"/>
    <mergeCell ref="O1431:P1431"/>
    <mergeCell ref="S1431:T1431"/>
    <mergeCell ref="A1432:T1432"/>
    <mergeCell ref="C1434:C1436"/>
    <mergeCell ref="F1434:J1434"/>
    <mergeCell ref="K1434:N1434"/>
    <mergeCell ref="O1434:R1434"/>
    <mergeCell ref="F1435:J1435"/>
    <mergeCell ref="G1467:H1467"/>
    <mergeCell ref="K1467:L1467"/>
    <mergeCell ref="O1467:P1467"/>
    <mergeCell ref="S1467:T1467"/>
    <mergeCell ref="F1451:J1451"/>
    <mergeCell ref="K1451:N1451"/>
    <mergeCell ref="S1451:T1451"/>
    <mergeCell ref="G1464:H1464"/>
    <mergeCell ref="K1464:L1464"/>
    <mergeCell ref="O1464:P1464"/>
    <mergeCell ref="S1464:T1464"/>
    <mergeCell ref="F1439:J1439"/>
    <mergeCell ref="K1439:N1439"/>
    <mergeCell ref="O1439:R1439"/>
    <mergeCell ref="F1440:J1440"/>
    <mergeCell ref="K1440:N1440"/>
    <mergeCell ref="O1440:R1440"/>
  </mergeCells>
  <conditionalFormatting sqref="C1:E1 AY1 K1:T13 W1:AC474 B1:B1048576 U2:U13 I2:J15 V2:V474 G3:H15 F4 C4:D12 E4:E16 C13:C16 P14:R30 K14:O65 S14:U474 G19:J65 C19:C70 E19:E70 P32:R65 D47:D68 G67:H68 L67:R69 I67:J149 K67:K474 H69 G70:H108 L70:N198 C75:C105 E75:E105 P75:R126 O75:O681 D81:D105 C108:E125 F109:H109 G110:H149 P129:R198 C129:E199 F150:J151 G152:J198 L202:L277 G202:J287 M202:N287 P202:R287 C202:E343 F277:F278 L279:L287 G289:J321 L289:N329 P289:R360 F298:F299 F306:F309 F312:F314 F319:F321 F322:J322 F323:F324 G323:J329 L331:N342 G331:J343 F339:F340 L346:N360 C346:E361 G346:J387 F355:F356 F358:F361 P362:R387 F363:F370 L363:N387 C363:E388 F389:F392 G389:J394 L389:N426 P390:R426 C391:E427 F395:J396 G397:J426 F410:F414 F417:F423 F429:F430 G429:J462 L429:N462 P429:P476 Q429:R498 D429:D527 C429:C537 E429:E537 F440:F441 G464:J474 L464:N498 F472:F473 G475:K477 F475:F478 S475:AC684 H478:H497 P478:P498 G478:G509 I478:J560 K478:K681 F482:F485 H499:H509 L500:N500 P500:R537 L502:N560 G510:H560 F534:F541 P539:R571 C539:C572 E539:E572 D545:D572 G562:J571 L562:N571 L574:N588 C574:E589 P574:R589 G574:J619 F582:F596 L590:N590 L593:N598 P593:R598 C593:E707 L600:N619 P600:R619 G621:J644 L621:N644 P621:R691 F630:F632 G646:J681 L646:N681 F655:F658 F673:F674 F680:F685 H682:H683 G682:G684 I682:O684 G685:J691 L685:N691 T685:U705 W685:AC705 V685:V706 K685:K716 O685:O716 S685:S716 F693:H694 I693:J698 L693:N698 P693:R698 G695:H698 G700:H700 I700:J705 L700:N705 P700:R705 F701:H702 G703:H703 F704:H705 L707:N716 T707:AC716 P709:R716 F713:H714 E713:E716 I713:J716 C713:D738 G715:H716 E717:AC719 F720 L720:N727 P720:R732 E720:E734 G720:K734 O720:O734 S720:AC754 L729:N732 M734:N734 L734:L738 P734:R740 M735:O737 E735:K738 M738:N740 O738:O754 D739:L739 F740 I740:J754 E740:E782 F742:H745 K742:N746 P742:R752 C742:D762 F747:F749 M747:N752 F751:F752 G753:H754 K753:K754 G755:AC760 V761 G762:R762 S762:AC782 L763:N763 P763:R763 D763:D782 I763:K782 O763:O782 C765:C782 L765:N782 P765:R782 G767:H782 F769:F770 G783:AC785 F783:F786 C783:E854 G786:J797 P786:R803 K786:O804 S786:AC810 G799:J803 F802:F803 G806:R810 F808:F814 G811:AD813 P814:R838 G814:O843 S814:AC843 P840:R843 L844:N864 G844:K894 O844:AC898 F852:F855 D855:D865 E855:E898 C855:C914 F859:F872 L866:N898 D873:D907 F877:F880 G895:J896 K895:K898 F897:J897 G898:J898 E899:AC901 F902:F903 L902:N907 E902:E910 O902:AC921 G902:K941 D911:E911 L911:N912 E912:E914 D913:D914 L914:N941 D916:D1030 E916:E1054 C916:C1146 O922:AE924 F922:F926 P925:R942 O925:O959 S925:AC959 K942:K959 G944:J954 L944:N959 P944:R959 F955:J956 G957:J959 G960:AC962 F960:F963 P963:R974 H963:H1000 G963:G1001 I963:O1001 S963:AC1119 P977:R979 P981:R983 P985:R1018 F999:F1002 L1002:N1029 G1002:K1050 O1002:O1345 P1020:R1029 P1031:R1050 L1031:N1051 D1039:D1054 F1046:F1049 K1051:K1098 P1052:R1089 L1053:N1084 G1053:J1098 D1056:D1071 E1056:E1090 D1076:D1084 F1086:F1087 L1086:N1104 D1088:D1090 P1091:R1104 D1093:E1146 G1099:K1101 F1099:F1102 G1102:J1104 K1102:K1146 L1106:N1112 P1106:R1112 G1106:H1114 I1106:J1150 G1116:H1146 L1116:L1146 P1116:R1146 M1116:N1167 S1120:AD1122 F1120:F1123 S1123:AC1146 V1147:V1149 S1149:S1463 T1150:T1178 U1150:AC1186 L1151:L1167 P1151:R1182 G1151:K1189 D1151:D1356 E1151:E1367 C1151:C1434 F1168:F1170 L1169:N1198 F1175:F1180 T1181:T1186 F1182:F1183 P1184:R1196 F1187:F1190 T1187:AC1204 G1190:J1198 K1190:K1345 F1194:F1195 P1198:R1198 G1200:H1203 L1200:N1203 P1200:R1203 I1200:J1260 T1205:AE1207 F1205:F1208 P1205:R1211 G1205:H1260 L1205:N1260 T1208:AC1463 F1212:F1222 P1213:R1260 F1228:F1236 F1240:F1246 F1248:F1252 G1262:J1284 L1262:N1284 P1262:R1325 F1275:F1284 G1286:J1325 L1286:N1325 F1294:F1302 F1304:F1307 P1328:R1333 G1328:J1345 L1328:N1363 P1335:R1345 G1346:K1348 O1346:R1348 F1346:F1349 G1349:J1363 P1349:R1363 K1349:K1367 O1349:O1401 D1360:D1367 G1365:J1367 L1365:N1380 P1365:R1380 G1368:K1370 F1368:F1371 D1368:E1434 G1371:J1380 K1371:K1401 G1382:J1401 L1382:N1401 P1382:R1418 G1402:O1404 F1402:F1405 K1405:L1416 G1405:J1421 M1405:N1421 O1405:O1433 F1415:F1420 L1419:L1421 K1419:K1433 P1420:R1421 G1426:J1433 L1426:N1433 P1426:R1433 F1429:F1432 C1438:E1438 G1441:J1450 L1441:N1450 P1441:R1450 O1441:O1461 C1441:E1048576 K1441:K1048576 P1452:R1461 H1452:H1466 G1452:G1048576 I1452:J1048576 L1452:N1048576 F1462:F1048576 O1462:R1048576 S1464:AC1048576 H1468:H1048576">
    <cfRule type="cellIs" dxfId="2" priority="1" operator="equal">
      <formula>0</formula>
    </cfRule>
  </conditionalFormatting>
  <conditionalFormatting sqref="I5:J6 T5:V17 X5:AC17 W5:W128 J7 I13:J15 U18:V18 T19:V65 X19:AC65 V66 T67:V69 X67:AC69 V70:V74 T75:V104 X75:AC104 V105:V106 T107:V124 X107:AC124 V125:V128 T128:U128 T129:AC137 V138 W138:W474 T139:V198 X139:AC198 V199:V201 T202:V287 X202:AC287 V288 T289:V329 X289:AC329 V330 T331:V360 X331:AC360 T361 V361:V362 U362 T363:V389 X363:AC389 H371:H387 V390 T391:V426 X391:AC426 H393:H409 H415:H416 H424:H426 V427:V428 T429:V462 X429:AC462 H431:H439 H442:H462 V463 H464:H471 T464:V474 X464:AC474 H474 V475:V478 H479:J482 L479:N498 T479:AC499 H486:J490 J491 H491:H497 I492:J501 H499:H502 L500:N500 V500:V561 J502 L502:N537 T502:U560 W502:AC560 H503:J505 H506 J506 H507:J507 H508 J508 H509:J534 H537:J538 L539:N560 H542:J560 H562:J571 L562:N571 T562:AC571 V572:V573 H574:J582 L574:N588 T574:AC588 V589:V590 L590:N590 U590 T591:AC591 V592 L593:N598 T593:AC598 H597:J619 V599 L600:N619 T600:AC644 M621:N621 L621:L622 H621:J630 N622 L623:N644 H633:J644 V645 H646:J655 L646:N659 T646:AC681 H659:J671 L662:N662 L664:N681 H672 J672 H673:J673 H675:J680 V682:V685 H686:J689 L686:N691 T686:AC691 H690:H691 J690:J691 V692 J693 H693:H694 L693:N698 T693:AC698 H695:J695 H696:H698 J696:J698 V699 J700:J701 H700:H705 L700:N705 T700:AC705 J703:J704 V706:V707 L708:N711 T708:AC711 P709:P711 V712 J713 H713:H715 L713:N716 T713:AC716 J715 H716:J716 V717:V738 L721:N727 H721:J734 L729:N732 L734:N734 H739:J739 L739:N739 T739:AC740 V741 I741:J742 H742 L742:N742 T742:AC752 I746:J746 L746:N746 I750:J751 M750:N751 V753:V754 H753:J760 L755:N760 T755:AC760 V761 H762:J762 L762:N763 T762:AC763 I763:J764 V764 J765 L765:N782 T765:AC782 I766:J769 H767:H769 H771:J782 V783:V786 H787:J797 T787:AC797 L787:N804 V798 H799:J801 T799:AC803 V804:V805 N806 H806:J810 T806:AC810 L807:N810 V811:V814 T815:AC838 H815:J851 L815:N851 V839 T840:AC851 V852:V855 H856:J858 L856:N864 T856:AC864 V865 L866:N876 T866:AC876 H873:J876 V877:V881 H881:J896 L881:N898 T882:AC898 H897 H898:J898 V899:V903 H904:J904 L904:N907 T904:AC907 H905 J905 H906:J911 V908:V910 L911:N912 T911:AC912 H912 J912 V913:V915 H913:J921 L914:N921 T916:AC921 V922:V926 T926 H927:J941 L927:N941 T927:AC941 V942 T943:AC959 H944:H945 J944:J945 L944:N959 H946:J954 H955:H956 H957:J957 H958:H959 J958:J959 V960:V963 T964:AC974 H964:J998 L964:N998 V975:V976 T977:AC979 V980 T981:AC983 V984 T985:AC998 V999:V1002 T1003:AC1018 L1003:N1029 H1003:J1045 V1019 T1020:AC1029 V1030 L1031:N1045 T1031:AC1045 V1046:V1049 H1050:J1050 T1050:AC1050 L1050:N1051 V1051:V1052 H1053 J1053 L1053:N1084 T1053:AC1089 H1054:J1071 H1072 J1072 H1073:J1074 H1075 J1075 H1076:J1083 H1084 J1084 H1085:J1086 L1086:N1098 H1088:J1090 V1090 H1091 J1091:J1098 T1091:AC1098 H1092:I1098 V1099:V1102 H1103:J1104 L1103:N1104 T1103:AC1104 V1105:V1106 L1106:N1112 H1106:J1114 T1107:AC1112 V1113:V1115 L1116:N1118 H1116:J1119 T1116:AC1119 N1119 V1120:V1123 H1124:H1146 L1124:L1146 T1124:AC1146 I1124:J1147 M1124:N1147 V1147:V1149 T1150:AC1167 L1151:N1167 H1151:J1168 V1168 T1169:T1178 U1169:AC1180 L1169:N1186 H1171:J1175 T1181:AC1182 H1181:J1185 V1183 T1184:AC1186 H1186 V1187:V1190 T1191:AC1196 H1191:J1198 L1191:N1198 V1197 T1198:AC1198 V1199 H1200:J1202 L1200:N1203 T1200:AC1203 H1203 J1203 V1204:V1208 H1209:J1211 L1209:N1211 T1209:AC1211 V1212 T1213:AC1260 H1223:J1227 L1223:N1227 H1237:J1239 L1237:N1239 H1247:J1247 L1247:N1247 H1253:J1260 L1253:N1260 V1261 H1262:J1274 L1262:N1274 T1262:AC1303 H1286:J1293 L1286:N1293 H1303:J1303 L1303:N1303 V1304:V1307 H1308:J1325 L1308:N1325 T1308:AC1326 V1327 T1328:AC1328 H1328:J1344 L1328:N1345 V1329 T1330:AC1345 H1345 J1345 V1346:V1349 H1350:J1363 L1350:N1363 T1350:AC1363 V1364 H1365:J1367 L1365:N1367 T1365:AC1367 V1368:V1371 T1372:AC1378 H1372:J1380 L1372:N1380 V1379 T1380:AC1380 V1381:V1382 H1382:J1401 L1382:N1401 T1383:AC1401 V1402:V1405 H1406:J1415 L1406:N1416 T1406:AC1418 V1419 L1420:N1421 T1420:AC1421 H1421:J1421 V1422:V1425 H1426:J1428 L1426:N1428 T1426:AC1428 V1429:V1432 H1433:J1433 L1433:N1433 T1433:AC1450 H1441:J1450 L1441:N1450 V1451 H1452:J1453 L1452:N1461 T1452:AC1461 H1454 J1454 H1455:J1457 H1458 J1458 H1459:J1461 V1462:V1941">
    <cfRule type="cellIs" dxfId="1" priority="2" operator="equal">
      <formula>0</formula>
    </cfRule>
  </conditionalFormatting>
  <conditionalFormatting sqref="L5:N16 L19:N30 L33:N53 L56:N65 L67:N70 L75:N77 L80:N81 L83:N83 L87:N91 L96:N103 L108:N125 L129:N154 L157:N179 N180 L181:N184 L187:N198 L202:N207 L212:N225 L228:N238 L240:N260 L266:N276 L277 M277:N287 L279:L287 L289:N295 L297:N298 L300:N306 L310:N329 L331:N334 L337:N342 L346:N348 N349 L350:N360 L363:N363 L365:N365 L367:N387 L389:N389 L393:N426 L429:N440 L442:N462 L464:N474 L479:N498 L502:N536 L539:L549 M539:N560 L551:L560 L562:N571 L574:N588 L593:N598 L600:N619 M621:N621 L621:L622 N622 L623:N644 L646:N658 L664:N681 L686:N691 L693:N698 L700:N705 L708:N711 P709:P711 L713:N716 L721:N727 L729:N732 L734:N734 M750:N751 L755:N760 L762:N763 L765:N782 L787:N797 L799:N804 N806 L807:N810 L815:N851 L856:N864 L866:N876 L881:N898 L904:N907 L911:N912 L914:N921 L927:N941 L944:N959 L964:N998 L1003:N1029 L1031:N1045 L1050:N1051 L1053:N1084 L1086:N1098 L1103:N1104 L1106:N1112 L1116:N1118 N1119 L1124:N1146 L1151:N1167 L1169:N1181 L1184:N1186 L1191:N1193 L1196:N1198 L1200:N1203 L1209:N1211 L1223:N1227 L1237:N1239 L1247:N1247 L1253:N1260 L1262:N1274 L1286:N1293 L1303:N1303 L1308:N1325 L1328:N1345 L1350:N1363 L1365:N1367 L1372:N1380 L1382:N1401 L1406:N1415 L1420:N1421 L1426:N1428 L1433:N1433 L1441:N1450 L1452:N1461">
    <cfRule type="cellIs" dxfId="0" priority="3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44" fitToWidth="5" orientation="landscape" r:id="rId1"/>
  <headerFooter>
    <oddFooter>&amp;C&amp;P</oddFooter>
  </headerFooter>
  <rowBreaks count="11" manualBreakCount="11">
    <brk id="76" max="19" man="1"/>
    <brk id="214" max="19" man="1"/>
    <brk id="366" max="19" man="1"/>
    <brk id="409" max="19" man="1"/>
    <brk id="684" max="19" man="1"/>
    <brk id="719" max="19" man="1"/>
    <brk id="962" max="19" man="1"/>
    <brk id="1001" max="19" man="1"/>
    <brk id="1122" max="19" man="1"/>
    <brk id="1189" max="19" man="1"/>
    <brk id="143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Последний вариант</vt:lpstr>
      <vt:lpstr>Прелыдущий вариант</vt:lpstr>
      <vt:lpstr>Лист1</vt:lpstr>
      <vt:lpstr>'Последний вариант'!Заголовки_для_печати</vt:lpstr>
      <vt:lpstr>'Прелыдущий вариант'!Заголовки_для_печати</vt:lpstr>
      <vt:lpstr>'Последний вариант'!Область_печати</vt:lpstr>
      <vt:lpstr>'Прелыдущий вариант'!Область_печати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Суховарова Алеся Александровна</cp:lastModifiedBy>
  <cp:lastPrinted>2024-04-02T15:56:12Z</cp:lastPrinted>
  <dcterms:created xsi:type="dcterms:W3CDTF">2023-11-30T09:03:00Z</dcterms:created>
  <dcterms:modified xsi:type="dcterms:W3CDTF">2024-04-30T08:00:37Z</dcterms:modified>
</cp:coreProperties>
</file>